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danie\Downloads\"/>
    </mc:Choice>
  </mc:AlternateContent>
  <xr:revisionPtr revIDLastSave="0" documentId="8_{9A57B2F3-4234-4BA2-81E5-B35A3CFB38E0}" xr6:coauthVersionLast="47" xr6:coauthVersionMax="47" xr10:uidLastSave="{00000000-0000-0000-0000-000000000000}"/>
  <bookViews>
    <workbookView xWindow="-120" yWindow="-120" windowWidth="29040" windowHeight="15720" firstSheet="1" activeTab="1" xr2:uid="{00000000-000D-0000-FFFF-FFFF00000000}"/>
  </bookViews>
  <sheets>
    <sheet name="Export Summary" sheetId="1" r:id="rId1"/>
    <sheet name="General Work Plan - Table 1-1" sheetId="2" r:id="rId2"/>
    <sheet name="Procurement Plan Works" sheetId="3" r:id="rId3"/>
    <sheet name="Procurement Plan Goods" sheetId="4" r:id="rId4"/>
    <sheet name="Procurement Plan Consultancy" sheetId="5" r:id="rId5"/>
    <sheet name="Procurement Plan Training" sheetId="6" r:id="rId6"/>
    <sheet name="Disbursement Plan"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 i="7" l="1"/>
  <c r="G26" i="6"/>
  <c r="D32" i="4"/>
  <c r="D33" i="4" s="1"/>
  <c r="Q30" i="4"/>
  <c r="X30" i="4" s="1"/>
  <c r="E43" i="2"/>
  <c r="E34" i="2"/>
  <c r="E28" i="2"/>
  <c r="E25" i="2"/>
  <c r="P35" i="7"/>
  <c r="P37" i="7" s="1"/>
  <c r="O35" i="7"/>
  <c r="O37" i="7" s="1"/>
  <c r="N35" i="7"/>
  <c r="N37" i="7" s="1"/>
  <c r="M35" i="7"/>
  <c r="M37" i="7" s="1"/>
  <c r="L35" i="7"/>
  <c r="L37" i="7" s="1"/>
  <c r="K35" i="7"/>
  <c r="K37" i="7" s="1"/>
  <c r="J35" i="7"/>
  <c r="J37" i="7" s="1"/>
  <c r="I35" i="7"/>
  <c r="H35" i="7"/>
  <c r="H37" i="7" s="1"/>
  <c r="G35" i="7"/>
  <c r="G37" i="7" s="1"/>
  <c r="F35" i="7"/>
  <c r="F37" i="7" s="1"/>
  <c r="E35" i="7"/>
  <c r="E37" i="7" s="1"/>
  <c r="D35" i="7"/>
  <c r="D37" i="7" s="1"/>
  <c r="Q33" i="7"/>
  <c r="Q32" i="7"/>
  <c r="Q31" i="7"/>
  <c r="Q30" i="7"/>
  <c r="Q29" i="7"/>
  <c r="Q28" i="7"/>
  <c r="Q27" i="7"/>
  <c r="Q25" i="7"/>
  <c r="Q24" i="7"/>
  <c r="Q23" i="7"/>
  <c r="Q22" i="7"/>
  <c r="Q20" i="7"/>
  <c r="Q18" i="7"/>
  <c r="Q16" i="7"/>
  <c r="Q15" i="7"/>
  <c r="Q14" i="7"/>
  <c r="Q13" i="7"/>
  <c r="Q12" i="7"/>
  <c r="Q11" i="7"/>
  <c r="Q10" i="7"/>
  <c r="Q9" i="7"/>
  <c r="G25" i="6"/>
  <c r="D18" i="5"/>
  <c r="D19" i="5" s="1"/>
  <c r="X17" i="5"/>
  <c r="AF17" i="5" s="1"/>
  <c r="X16" i="5"/>
  <c r="AF16" i="5" s="1"/>
  <c r="X15" i="5"/>
  <c r="AF15" i="5" s="1"/>
  <c r="X14" i="5"/>
  <c r="Q26" i="4"/>
  <c r="X26" i="4" s="1"/>
  <c r="Q24" i="4"/>
  <c r="X24" i="4" s="1"/>
  <c r="Q22" i="4"/>
  <c r="X22" i="4" s="1"/>
  <c r="Q20" i="4"/>
  <c r="X20" i="4" s="1"/>
  <c r="Q18" i="4"/>
  <c r="X18" i="4" s="1"/>
  <c r="Q16" i="4"/>
  <c r="X16" i="4" s="1"/>
  <c r="Q14" i="4"/>
  <c r="X14" i="4" s="1"/>
  <c r="Q28" i="4"/>
  <c r="X28" i="4" s="1"/>
  <c r="Q12" i="4"/>
  <c r="X12" i="4" s="1"/>
  <c r="F14" i="3"/>
  <c r="F16" i="3" s="1"/>
  <c r="R13" i="3"/>
  <c r="R14" i="3" s="1"/>
  <c r="E44" i="2" l="1"/>
  <c r="X32" i="4"/>
  <c r="X33" i="4" s="1"/>
  <c r="R16" i="3"/>
  <c r="Y13" i="3"/>
  <c r="Q32" i="4"/>
  <c r="Q33" i="4" s="1"/>
  <c r="Q35" i="7"/>
  <c r="AF14" i="5"/>
  <c r="AF18" i="5" s="1"/>
  <c r="G27" i="6"/>
  <c r="X18" i="5"/>
  <c r="X19" i="5" s="1"/>
  <c r="I37" i="7"/>
  <c r="Q37" i="7" s="1"/>
  <c r="E45" i="2" l="1"/>
  <c r="E46" i="2" s="1"/>
  <c r="AF19" i="5"/>
  <c r="Y14" i="3"/>
  <c r="Y16" i="3" s="1"/>
</calcChain>
</file>

<file path=xl/sharedStrings.xml><?xml version="1.0" encoding="utf-8"?>
<sst xmlns="http://schemas.openxmlformats.org/spreadsheetml/2006/main" count="829" uniqueCount="428">
  <si>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</si>
  <si>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</si>
  <si>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</si>
  <si>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</si>
  <si>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General Work Plan</t>
  </si>
  <si>
    <t>Table 1-1</t>
  </si>
  <si>
    <t>General Work Plan - Table 1-1</t>
  </si>
  <si>
    <t>Country:    NIGERIA</t>
  </si>
  <si>
    <t>Loan No:    Grant ID#: 60029544</t>
  </si>
  <si>
    <t>Name of Institution:    UNIVERSITY OF PORT HARCOURT</t>
  </si>
  <si>
    <t>Organisation:     WORLD BANK AFRICA CENTRE OF EXCELLENCE IN OILFIELD CHEMICALS RESEARCH (ACE-CEFOR)</t>
  </si>
  <si>
    <t>Year 2023</t>
  </si>
  <si>
    <t>Activity No</t>
  </si>
  <si>
    <t>ACTIVITY</t>
  </si>
  <si>
    <t>JUSTIFICATION</t>
  </si>
  <si>
    <t xml:space="preserve">ESTIMATED BUDGET                                                                                                    ($)                                                                                                             </t>
  </si>
  <si>
    <t>REMARKS</t>
  </si>
  <si>
    <t>RESPONSIBLE UNIT</t>
  </si>
  <si>
    <t>January - December 2023</t>
  </si>
  <si>
    <t>J</t>
  </si>
  <si>
    <t>F</t>
  </si>
  <si>
    <t>M</t>
  </si>
  <si>
    <t>A</t>
  </si>
  <si>
    <t>S</t>
  </si>
  <si>
    <t>O</t>
  </si>
  <si>
    <t>N</t>
  </si>
  <si>
    <t>D</t>
  </si>
  <si>
    <t>E</t>
  </si>
  <si>
    <t>P</t>
  </si>
  <si>
    <t>U</t>
  </si>
  <si>
    <t>C</t>
  </si>
  <si>
    <t>B</t>
  </si>
  <si>
    <t>R</t>
  </si>
  <si>
    <t>Y</t>
  </si>
  <si>
    <t>L</t>
  </si>
  <si>
    <t>G</t>
  </si>
  <si>
    <t>T</t>
  </si>
  <si>
    <t>V</t>
  </si>
  <si>
    <t>GOODS</t>
  </si>
  <si>
    <t>Communication and marketing</t>
  </si>
  <si>
    <t>Newsletters/advertisement</t>
  </si>
  <si>
    <t>This is necessary for centre publicity, public awareness and stakeholders information, engagement, visibility and marketing</t>
  </si>
  <si>
    <t>Strengthened capacity as a training hub for the Oil and Gas industry workforce in Africa with wider visibility, acceptance and patronage within and outside West and Central Africa</t>
  </si>
  <si>
    <t>Communication / M&amp;E / Procurement Officers</t>
  </si>
  <si>
    <t>Teaching aids (MIS/LMS equipment like, projectors, data services, internet connectivity) maintenance</t>
  </si>
  <si>
    <t>Make up teaching aids and data services, maintenance, replacement, if any</t>
  </si>
  <si>
    <t>This will enable the Centre provide efficient learning environment, facilitate efficient course delivery</t>
  </si>
  <si>
    <t>Improved preference for teaching, learning and research for lifelong learning by students and faculty</t>
  </si>
  <si>
    <t>Procurement</t>
  </si>
  <si>
    <t>Books &amp; journals. Procure books and journals with subscriptions relevant for graduate studies at ACE-CEFOR/partner units, library  catalogue software/renewals</t>
  </si>
  <si>
    <t>Procure books and journals with subscriptions relevant for graduate studies at ACE-CEFOR/partner units, maintenance of laboratory furniture</t>
  </si>
  <si>
    <t>This will ease learning challenges, enhance access to print literature, promote patenting in university, etc, enhance teaching, learning and research by faculties and students</t>
  </si>
  <si>
    <t>Preference for use of ACE-CEFOR library by students and faculty for increased scholarship, innovative research, publication and patenting</t>
  </si>
  <si>
    <t>Back-up power failure to enhance teaching, learning and research by faculties and students, enhance teaching, learning and research environment</t>
  </si>
  <si>
    <t>Increased motivation of staff and faculty for improved staff and faculty productivity</t>
  </si>
  <si>
    <t>Project vehicles (fuelling (petrol), servicing, repairs, maintenance, etc)</t>
  </si>
  <si>
    <t>Fuelling (petrol), servicing, repairs, maintenance of project vehicles</t>
  </si>
  <si>
    <t>Improved job satisfaction, enhanced capacity to secure accreditation for increased productivity</t>
  </si>
  <si>
    <t>Laboratory equipment and associated furniture, reagents, maintenance/lab staff training</t>
  </si>
  <si>
    <t>Make up procurement, installation and maintenance of sundry laboratory equipment with associated furniture</t>
  </si>
  <si>
    <t>This will lead to proper handling of procured equipment, repair laboratory space in readiness for receiving equipment, health training materials</t>
  </si>
  <si>
    <t>Improved preference for teaching, learning and research for lifelong learning by students and faculties, better informed staff and stakeholders for safety and wellness</t>
  </si>
  <si>
    <t>Office, e-library and NgREN internet hardware support for CEFOR/partner centres/departments/units in UniPort</t>
  </si>
  <si>
    <t>Installation/support annual upgrade/extension of facilities like NgREN, mHealth, etc</t>
  </si>
  <si>
    <t>This is necessary to prepare offices, e-library and classrooms for better working environment, make CEFOR building fully functional for enhanced service delivery</t>
  </si>
  <si>
    <t>Improved preference for teaching, learning and research for lifelong learning by students and faculties</t>
  </si>
  <si>
    <t xml:space="preserve">e-Procurement software. Procure and install facilities/furniture, e-procurement/e-accounting/e-auditting software for ACE-CEFOR Procurement/Accounting/Audit Units  </t>
  </si>
  <si>
    <t xml:space="preserve">Procure and install facilities / furniture, e-procurement software/E-Auditing, M/E Software, Upgrade of University of Port Harcourt ERP Software_ and project management software/resource planning </t>
  </si>
  <si>
    <t>This shall ensure increased timely and transparent institutional procurement/Audit/Monitoring and Evaluation and overall Centre's and University process with improved value for money</t>
  </si>
  <si>
    <t>Improved e-procurement knowledge by procurement staff for effective and efficient institutional Procurement Unit</t>
  </si>
  <si>
    <t>Day-to-day running of the Centre and coordination of all activities</t>
  </si>
  <si>
    <t>This will ensure Holistic and strategic management of the Centre, ensure coordinated project implementation and delivery, support maintenance logistics for ACE-CEFOR, etc</t>
  </si>
  <si>
    <t>Increased awareness about institutional benefits of improved financial and procurement processes for more public and private partners working with ACE-CEFOR and UniPort</t>
  </si>
  <si>
    <t>Centre Leader</t>
  </si>
  <si>
    <t>SUBTOTALS (GOODS)</t>
  </si>
  <si>
    <t>WORKS</t>
  </si>
  <si>
    <t>This will ease teaching, learning and research challenges, enhance access to e-library and good learning environment, enhance teaching, learning and research by faculties and students</t>
  </si>
  <si>
    <t>Better use of facilities by students and faculties for wider visibility, and sustainability of ACE-CEFOR</t>
  </si>
  <si>
    <t>SUBTOTALS (WORKS)</t>
  </si>
  <si>
    <t>CONSULTANCY SERVICES</t>
  </si>
  <si>
    <t>Strategic Marketing. Vigorious online marketing and campaigns within and outside region, Develop research/patents/grants portal</t>
  </si>
  <si>
    <t>Embark on / sustain exploratory and consolidation trips to institutions of interest and online contacts within and outside Nigeria</t>
  </si>
  <si>
    <t>Increased publicity and patronage to attain greater regional relevance for the ACE-CEFOR project, Solicit patronage from potential partners and establish new partnerships</t>
  </si>
  <si>
    <t>More prospective partners and clients aware of ACE-CEFOR products and services for Centre sustainability</t>
  </si>
  <si>
    <t>Institutional Impact: NgReN Subscriptions for Internet service/ journals, distribution to centres/departments/units in UniPort</t>
  </si>
  <si>
    <t>Annual subscriptions to  NgReN, and effective distribution in the University</t>
  </si>
  <si>
    <t>This is necessary to prepare offices, e-library and classrooms for better working environment, subscribe to effective tier 1 internet service and journals for research purposes</t>
  </si>
  <si>
    <t>Entering into memorandum of understanding will strengthen project, increase regional presence and good collaboration, cover costs for travels, annual subscriptions for regional partnership to enhance regional students enrolment</t>
  </si>
  <si>
    <t>Increased preference for ACE-CEFOR and sustainability of ACE-CEFOR</t>
  </si>
  <si>
    <t>Centre Leader / Deputy Centre Leader</t>
  </si>
  <si>
    <t>Accreditation/Gap analysis for international accreditation gap analysis, self evaluation/close-ups for Centre programmes</t>
  </si>
  <si>
    <t>International accreditation gap analysis, self evaluation/close-ups</t>
  </si>
  <si>
    <t>This will create easy platform for collaboration, regional students enrolment and enhance visibility and marketability</t>
  </si>
  <si>
    <t>Strengthened capacity as a training hub for the Oil and Gas industry workforce in Africa wtih, globally, recognised postgraduate programmes and global clients base</t>
  </si>
  <si>
    <t>SUBTOTALS (CONSULTANCY)</t>
  </si>
  <si>
    <t>NON-CONSULTING SERVICES (TRAINING)</t>
  </si>
  <si>
    <t>Students and interns support through scholarship, research, publications, supervision, internship,, conferences, seminars and workshops</t>
  </si>
  <si>
    <t>Scholarship, research, publications, supervision, internship, invite visiting scholars, conferences, seminars and workshops</t>
  </si>
  <si>
    <t>Attend conferences/seminars/workshops; Communicate research findings; Students/Faculty development, host visiting scholars, Research and innovation and publicity</t>
  </si>
  <si>
    <t>Increased capabilities of faculties and students in the sub-region to adopt global best practices in research and training in Petroleum and related disciplines. and quality postgraduate education, knowledge transfer and internship programmes</t>
  </si>
  <si>
    <t>Other faculty members and visiting scholars</t>
  </si>
  <si>
    <t>To attend conferences/seminars/workshops; communicate research findings; faculty members development, host visiting scholars, carry out research for innovation and publicity</t>
  </si>
  <si>
    <t>Strengthened capacity as a training hub for the Oil and Gas industry workforce in Africa and more protected environments and better environmental consciousness among industry players</t>
  </si>
  <si>
    <t>Sustain recognition as Regional Centre of Expertise (RCE)</t>
  </si>
  <si>
    <t>Hold stakeholders meetings; develop and submit concepts/proposals for funding; embark on sustainable development projects</t>
  </si>
  <si>
    <t>Promotion of science education at all levels will enhance attainment of the UN Post-2015 Sustainable Development Goals (SDGs), better responses to socio-economic needs, and greener production processes in the petroleum and environmental studies sectors</t>
  </si>
  <si>
    <t>Increased knowledge on new thinking in SDGs implementation for adoption of green technologies and chemicals for eco-friendly industry operations</t>
  </si>
  <si>
    <t xml:space="preserve">Attend ACE meetings and other relevant professional trainings </t>
  </si>
  <si>
    <t>Participate at ACE approved meetings and other trainings to contribute to delivery</t>
  </si>
  <si>
    <t>Visibility and progress report, Highlight performance and make presentations</t>
  </si>
  <si>
    <t>Better informed staff for high staff productivity and greater project reach out</t>
  </si>
  <si>
    <t>Hold and attend short courses</t>
  </si>
  <si>
    <t>Improved service delivery and performance, enhance capacity of steering committee members, carry out consultancy services for the oil and gas industry</t>
  </si>
  <si>
    <t xml:space="preserve">Improved staff capacity to organise trainings and deliver modules for wider ACE-CEFOR/UniPort visibility, acceptance and patronage within and outside West and Central Africa </t>
  </si>
  <si>
    <t>Training support for CEFOR staff who provide critical administrative and auxilliary services like laboratory technicians, drivers, administrative staff, etc</t>
  </si>
  <si>
    <t>Administrative and auxilliary CEFOR staff</t>
  </si>
  <si>
    <t>To create a critical mass of personnel for sustaining the gains from the CEFOR imoacts</t>
  </si>
  <si>
    <t>To enhance overall staff productivity and project impact through human capital development across all levels</t>
  </si>
  <si>
    <t>SUBTOTALS (NON-CONSULTING)</t>
  </si>
  <si>
    <t>Total</t>
  </si>
  <si>
    <t>Project management</t>
  </si>
  <si>
    <t>Grand Total</t>
  </si>
  <si>
    <t>Procurement Plan Works</t>
  </si>
  <si>
    <t>Table 1</t>
  </si>
  <si>
    <t>Loan No:   Grant ID#: 60029544</t>
  </si>
  <si>
    <t>Organisation:      WORLD BANK AFRICA CENTRE OF EXCELLENCE IN OILFIELD CHEMICALS RESEARCH (ACE-CEFOR)</t>
  </si>
  <si>
    <t>Draft Bid Documents, including specs and quantities, draft SPN</t>
  </si>
  <si>
    <t>If Post-Review, No-objection Dates are not needed</t>
  </si>
  <si>
    <t>Basic Data</t>
  </si>
  <si>
    <t>Spec Proc Notice
Advert</t>
  </si>
  <si>
    <t>Bidding Period</t>
  </si>
  <si>
    <t>Bid Evaluation</t>
  </si>
  <si>
    <t>Contract Finalization</t>
  </si>
  <si>
    <t>Contract Implementation</t>
  </si>
  <si>
    <t>Description</t>
  </si>
  <si>
    <t>Package
Number</t>
  </si>
  <si>
    <t>Lot
Number</t>
  </si>
  <si>
    <t>Lumpsum or Bill of Quantities</t>
  </si>
  <si>
    <t>Procurement Method</t>
  </si>
  <si>
    <t>Estimated Amount in
US $</t>
  </si>
  <si>
    <t>Pre-or Post Qualification</t>
  </si>
  <si>
    <t>Prior or Post Review</t>
  </si>
  <si>
    <t>Plan vs. Actual</t>
  </si>
  <si>
    <t>Prep &amp; Submission
by Ex Agency</t>
  </si>
  <si>
    <t>No-objection
Date</t>
  </si>
  <si>
    <t>On-line UNDB
Gateway
Nat Press</t>
  </si>
  <si>
    <t>Bid Invitation Date</t>
  </si>
  <si>
    <t>Bid Closing-Opening</t>
  </si>
  <si>
    <t>Submission
Bid Eval Rpt</t>
  </si>
  <si>
    <t>Contract Amount in US $</t>
  </si>
  <si>
    <t>Date
Contract
Award</t>
  </si>
  <si>
    <t>Date
Contract
Advert</t>
  </si>
  <si>
    <t>Date
Contract
Signature</t>
  </si>
  <si>
    <t>Mobilization
Advance
Payment</t>
  </si>
  <si>
    <t>Substantial
Completion</t>
  </si>
  <si>
    <t>Final
Acceptance</t>
  </si>
  <si>
    <t>Final
Cost in US $</t>
  </si>
  <si>
    <t>Norm Duration of Proc Steps</t>
  </si>
  <si>
    <t>If Prequalification</t>
  </si>
  <si>
    <t>Plan</t>
  </si>
  <si>
    <t>4 - 7 wks</t>
  </si>
  <si>
    <t>1 - 1.5 wks</t>
  </si>
  <si>
    <t>1.5 - 2 wks</t>
  </si>
  <si>
    <t>6 to</t>
  </si>
  <si>
    <t>12 wks</t>
  </si>
  <si>
    <t>1.5 - 3 wks</t>
  </si>
  <si>
    <t>1 wk</t>
  </si>
  <si>
    <t>1.5-3 wks</t>
  </si>
  <si>
    <t>add 7-13 wks</t>
  </si>
  <si>
    <t>Actual</t>
  </si>
  <si>
    <t>List of Contracts</t>
  </si>
  <si>
    <t>Bill of Quantities</t>
  </si>
  <si>
    <t>Selective Tendering¶</t>
  </si>
  <si>
    <t>Post</t>
  </si>
  <si>
    <t>NA</t>
  </si>
  <si>
    <t>Project management (5% of project cost)</t>
  </si>
  <si>
    <t>Total Cost</t>
  </si>
  <si>
    <t>Fill gray cells only!</t>
  </si>
  <si>
    <t>¶KEY:</t>
  </si>
  <si>
    <t>To, as much as is possible, ensure work continuation coupled with difficulty in reproducing by another vendor, and since the existing contractor did not default in the first instance but, hindered by project fund source.</t>
  </si>
  <si>
    <t>Defining the exact needs of the requirements for completing the project is also very complicated, which may pose a great challenge for open tendering.</t>
  </si>
  <si>
    <t>Generally, the proposed procurement method shall help save time and money for ACE-CEFOR</t>
  </si>
  <si>
    <t>Procurement Plan Goods</t>
  </si>
  <si>
    <t>Country:     NIGERIA</t>
  </si>
  <si>
    <t>BASIC DATA</t>
  </si>
  <si>
    <t>Link
to
Results</t>
  </si>
  <si>
    <t>Estimated Amount in US $</t>
  </si>
  <si>
    <t>Contract Amount in US$'000</t>
  </si>
  <si>
    <t>Date 
Contract
Advert</t>
  </si>
  <si>
    <t>Opening
of 
Let of Credit</t>
  </si>
  <si>
    <t>Arrival
of
Goods</t>
  </si>
  <si>
    <t>Inspection
Final
Acceptance</t>
  </si>
  <si>
    <t>Final Cost (US $)</t>
  </si>
  <si>
    <t>Communication and marketing. Procure and print newsletters, CEFOR annual report, postgraduate handbook, flyers, notice board, bill board, door/office tag, and self assessment of impact, as applicable</t>
  </si>
  <si>
    <t>I</t>
  </si>
  <si>
    <t>National Shopping*</t>
  </si>
  <si>
    <t>DLI#s 2; 3; 4; 7</t>
  </si>
  <si>
    <t>National Shopping</t>
  </si>
  <si>
    <t>DLI#s 3; 4; 7</t>
  </si>
  <si>
    <t>DLI#s 1; 2; 3; 4; 5; 6; 7</t>
  </si>
  <si>
    <t>DLI#s 1; 2; 3; 4; 5; 7</t>
  </si>
  <si>
    <t>DLI#s 4; 6; 7</t>
  </si>
  <si>
    <t>KEY:</t>
  </si>
  <si>
    <t>*</t>
  </si>
  <si>
    <t>Procurement Plan Consultancy</t>
  </si>
  <si>
    <t>For Contracts under projects approved before the May 2002 Guidelines</t>
  </si>
  <si>
    <t>Request for EOI
(where required)</t>
  </si>
  <si>
    <t>CONSULTANCY</t>
  </si>
  <si>
    <t>Contract
Type</t>
  </si>
  <si>
    <t>Preparation 
Request for Proposals</t>
  </si>
  <si>
    <t>Short
List</t>
  </si>
  <si>
    <t>Consultant
Proposals</t>
  </si>
  <si>
    <t>Proposal Evaluation and Negotiation for Projects after May 2002
Technical (T) &amp; Financial (F) and Negotions (N)</t>
  </si>
  <si>
    <t>Draft Contract</t>
  </si>
  <si>
    <t>Selection Method</t>
  </si>
  <si>
    <t>Lumpsum
or
Time-Based</t>
  </si>
  <si>
    <t>Estimated Amount
 in US $</t>
  </si>
  <si>
    <t>Prior/Post Review</t>
  </si>
  <si>
    <t>Prep &amp; Submission
by Ex Ag</t>
  </si>
  <si>
    <t>Lead-time before shortlist</t>
  </si>
  <si>
    <t>Submission
Date</t>
  </si>
  <si>
    <t>Invitation
Date</t>
  </si>
  <si>
    <t>Submission/
Opening
Date</t>
  </si>
  <si>
    <t>Submission
Evaluation
Report (T)</t>
  </si>
  <si>
    <t>No-objection
Evaluation
Report  (T)</t>
  </si>
  <si>
    <t>Opening Financial Proposals</t>
  </si>
  <si>
    <t>Preparation
Eval Report
(T) (F)</t>
  </si>
  <si>
    <t>Negotiations (N)</t>
  </si>
  <si>
    <t>Submission Date</t>
  </si>
  <si>
    <t>No-objection Date</t>
  </si>
  <si>
    <t>Contract Amount in 
US$ '000</t>
  </si>
  <si>
    <t>Contract Award</t>
  </si>
  <si>
    <t>Contract 
Signature</t>
  </si>
  <si>
    <t>Draft
Report</t>
  </si>
  <si>
    <t>Final
Report</t>
  </si>
  <si>
    <t>3 - 6 wks</t>
  </si>
  <si>
    <t>1 - 2 wks</t>
  </si>
  <si>
    <t>2 wks</t>
  </si>
  <si>
    <t>4  to</t>
  </si>
  <si>
    <t>2 - 3 wks</t>
  </si>
  <si>
    <t>0.5 - 2 wks</t>
  </si>
  <si>
    <t>1 - 3 wks</t>
  </si>
  <si>
    <t>Single Source Selection†</t>
  </si>
  <si>
    <t>Lump sum</t>
  </si>
  <si>
    <t>Single Source Selection</t>
  </si>
  <si>
    <t>†</t>
  </si>
  <si>
    <t>Extend working with existing vendors that set up the platforms and to enhance ease of upgrading and maintennace for final inegration into UniPort institutional platforms</t>
  </si>
  <si>
    <t>Procurement Plan Training</t>
  </si>
  <si>
    <t>TRAINING/CAPACITY BUILDING</t>
  </si>
  <si>
    <t>S/N</t>
  </si>
  <si>
    <t>DESCRIPTION</t>
  </si>
  <si>
    <t>NAMES OF PARTICIPANTS</t>
  </si>
  <si>
    <t>OBJECTIVES</t>
  </si>
  <si>
    <t>OUTCOME</t>
  </si>
  <si>
    <t>TRAINING LOCATION</t>
  </si>
  <si>
    <t>COST</t>
  </si>
  <si>
    <t>Effective Higher Education Institutions management in sub-Saharan Africa during and after COVID Pandemic for desired results</t>
  </si>
  <si>
    <t>Prof. O.A. Georgewill (Chairman and Vice Chancellor)</t>
  </si>
  <si>
    <t>To enhance skill set form managing Higher Education Institutions in times of uncertainty</t>
  </si>
  <si>
    <t xml:space="preserve">Inmproved leadership during and after periods of uncertainty and shrinking funding </t>
  </si>
  <si>
    <t>Within and outside Nigeria</t>
  </si>
  <si>
    <t>1)  Understanding and applying effective business to business (B2B) marketing for successful development of a Centre of Excellence.                               2) SPE International Conference on Oilfield Chemistry</t>
  </si>
  <si>
    <t>To, effectively, apply blended (online and face-to-face) marketing for growing a centre of excellence</t>
  </si>
  <si>
    <t>Increased awareness about ACE-CEFOR activities and regional relevance of Centre training and research programmes</t>
  </si>
  <si>
    <t>Imoroved ACE-CEFOR visibility and service delivery for regional impact in Higher Education Institutions of Africa</t>
  </si>
  <si>
    <t>1) Understanding and applying effective business to business (B2B) marketing for successful development of a Centre of Excellence.                               2) Successful planning, organising and delegation in a centre of excellence during and after COVID-19 Pandemic</t>
  </si>
  <si>
    <t>1) To enhance capacity to cope with the shocks introduced by the COVID Pandemic and effective project management skills to improve performance.                                                 2) To enhance planning skills, manage resources and improve work behaviours</t>
  </si>
  <si>
    <t>Imoroved work performance and service delivery for impact in Higher Education Institutions</t>
  </si>
  <si>
    <t>1)  Project management for effective and sustainable procurement post-COVID-19                                 2) Level 3: Advanced Certificate in Public Procurement.                                        3) Level 4: Diploma in Strategic Public Procurement</t>
  </si>
  <si>
    <t>Prof. Ibisime Etela (Procurement Officer)</t>
  </si>
  <si>
    <t>To acquire skills for improved capacity in procurement towardds becoming global certfied procurement specialists</t>
  </si>
  <si>
    <t>Improved procurement process for enhanced project delivery during and after COVID Pandemic and other possible future such situations</t>
  </si>
  <si>
    <t>1)  Training on emerging trends in Financial Accounting and Forensic Practices.                    2) Financial Accounting Responsibility</t>
  </si>
  <si>
    <t>Mr. Maclin Noble (Project Auditor)</t>
  </si>
  <si>
    <t>To deepen practical orientation in Accounting and Auditing with the requisite training for 21st Century Financial Accounts preparation and reporting</t>
  </si>
  <si>
    <t>It will sharpen the skills of Accounting Practitioners and enhance their capacity to develop responsive Financial Accounting and Auditing</t>
  </si>
  <si>
    <t>Dr. Benson P. Timah (Project Accountant)</t>
  </si>
  <si>
    <t>To deepen practical orientation in Accounting with the requisite training for the 21st Century Financial Accounts preparation and reporting</t>
  </si>
  <si>
    <t>Monitoring and evaluation (M&amp;E) workshop for senior executives, government officials, development managers, and civil society that provides learning from past experiences, thereby improving service delivery, planning and allocating resources, and evaluating results for accountability</t>
  </si>
  <si>
    <t>Mr. Uduma Ikpa (Monitoring and Evaluation Officer)</t>
  </si>
  <si>
    <t xml:space="preserve">1) To improve the operation and management of the ACE-CEFOR M&amp;E function.                                                         2) To improve the effectiveness of the ACE-CEFOR M&amp;E process to help assess programme impacts
</t>
  </si>
  <si>
    <t>Improved M&amp;E skills for high project impact during and after COVID Pandemic</t>
  </si>
  <si>
    <t>1)  Communication, coordination and leadership for, effectively, communicating with stakeholders during and post COVID-19 Pandemic.       2) Developing and implementing strategic marketing plan</t>
  </si>
  <si>
    <t>Mrs. Benedicta Omeni (Communication Officer/Secretary to Centre Leader)</t>
  </si>
  <si>
    <t xml:space="preserve">To enhance leadership and supervisory skills for supporting ACE-CEFOR activities                                                                           </t>
  </si>
  <si>
    <t>Imcreased reputtation of ACE-CEFOR for doing business</t>
  </si>
  <si>
    <t>1) Managing projects for environmental, social and management plan compliance     2) Effective management of university-industry linkage for successful public-private partnership during and post COVID-19 Pandemic</t>
  </si>
  <si>
    <t>To enhance capacity for managing environmental and social issues from project implementation</t>
  </si>
  <si>
    <t>Improved environmental and social impacts of prject</t>
  </si>
  <si>
    <t>To be identified (selected faculty members and students)</t>
  </si>
  <si>
    <t>To increase employability of participants</t>
  </si>
  <si>
    <t>Trained and certified candidates become very marketable and employable upon graduation</t>
  </si>
  <si>
    <t>ACE-CEFOR</t>
  </si>
  <si>
    <t>To be identified (from students and interns)</t>
  </si>
  <si>
    <t>To attend conferences/seminars/workshops; communicate research findings; students development, carry out research for innovation and publicity</t>
  </si>
  <si>
    <t>Increased capabilities of students in the sub-region to adopt global best practices in research and training in Petroleum and related disciplines. and quality postgraduate education, knowledge transfer and internship programmes</t>
  </si>
  <si>
    <t>To be determined</t>
  </si>
  <si>
    <t>Attend and participate at ACE Impact approved meetings</t>
  </si>
  <si>
    <t>Only ACE-CEFOR Steering Committee members</t>
  </si>
  <si>
    <t>To present progress reports and highlight ACE-CEFOR performance for visibility</t>
  </si>
  <si>
    <t>Improved staff productivity and greater project impact</t>
  </si>
  <si>
    <t>To be identified (from other faculty members and visiting scholars)</t>
  </si>
  <si>
    <t>Increased capabilities of faculty members in the sub-region to adopt global best practices in research and training in Petroleum and related disciplines. and quality postgraduate education, knowledge transfer and internship programmes</t>
  </si>
  <si>
    <t>Stakeholders from host communities for implementing sustainable development projects</t>
  </si>
  <si>
    <t>Promote science education at all levels to enhance attainment of the UN Post-2015 Sustainable Development Goals (SDGs), better responses to socio-economic needs, and greener production processes in the petroleum and environmental studies sectors</t>
  </si>
  <si>
    <t>To be identified (from administrative and auxilliary CEFOR staff)</t>
  </si>
  <si>
    <t>Sub-Total</t>
  </si>
  <si>
    <t>For incidentals</t>
  </si>
  <si>
    <t>To ensure minimum budgetted is used</t>
  </si>
  <si>
    <t>To enhance project efficiency</t>
  </si>
  <si>
    <t>On need-to-basis</t>
  </si>
  <si>
    <t>TOTAL</t>
  </si>
  <si>
    <t>Disbursement Plan</t>
  </si>
  <si>
    <t>COUNTRY:   NIGERIA</t>
  </si>
  <si>
    <t>PROJECT:   WORLD BANK AFRICA CENTRE OF EXCELLENCE PROJECT</t>
  </si>
  <si>
    <t>CENTRE:    AFRICA CENTRE OF EXCELLENCE IN OILFIELD CHEMICALS RESEARCH (ACE-CEFOR)</t>
  </si>
  <si>
    <t xml:space="preserve">CREDIT NO:    GRANT ID# - 60029544 </t>
  </si>
  <si>
    <t>ACTIVITIES</t>
  </si>
  <si>
    <t>OBJECTIVE</t>
  </si>
  <si>
    <t>AMOUNT</t>
  </si>
  <si>
    <t>MONTHS</t>
  </si>
  <si>
    <t>USD$</t>
  </si>
  <si>
    <t>JAN</t>
  </si>
  <si>
    <t>FEB</t>
  </si>
  <si>
    <t>MAR</t>
  </si>
  <si>
    <t>APR</t>
  </si>
  <si>
    <t>MAY</t>
  </si>
  <si>
    <t>JUN</t>
  </si>
  <si>
    <t>JUL</t>
  </si>
  <si>
    <t>AUG</t>
  </si>
  <si>
    <t>SEP</t>
  </si>
  <si>
    <t>OCT</t>
  </si>
  <si>
    <t>NOV</t>
  </si>
  <si>
    <t>DEC</t>
  </si>
  <si>
    <t>CEFOR publicity</t>
  </si>
  <si>
    <t>Teaching aids (MIS/LMS equipment</t>
  </si>
  <si>
    <t>Efficient teaching</t>
  </si>
  <si>
    <t>Books and journals: library hardware and software</t>
  </si>
  <si>
    <t>Emhance learning and research</t>
  </si>
  <si>
    <t>Good teaching &amp; learning</t>
  </si>
  <si>
    <t>Project vehicles maintenance</t>
  </si>
  <si>
    <t>Facilitate CEFOR activities</t>
  </si>
  <si>
    <t>Laboratory equipment with associated items</t>
  </si>
  <si>
    <t>Improve learning and research</t>
  </si>
  <si>
    <t>Office, e-library and NgREN internet facilities</t>
  </si>
  <si>
    <t>Support teaching and research</t>
  </si>
  <si>
    <t>Provide e-facilities for Procurement, Accounting and Auditing</t>
  </si>
  <si>
    <t>Proper Fiduciary Management</t>
  </si>
  <si>
    <t>Office Consumables</t>
  </si>
  <si>
    <t>Quality Fiduciary Management</t>
  </si>
  <si>
    <t>CEFOR Building extension and maintenance</t>
  </si>
  <si>
    <t>Improve learning and research environment</t>
  </si>
  <si>
    <t>Strategic Marketing: Develop research/patents/grants portal</t>
  </si>
  <si>
    <t>Increase the visibility of CEFOR</t>
  </si>
  <si>
    <t>Institutional Impact: NgReN Subscriptions</t>
  </si>
  <si>
    <t>e-Journal access for partners</t>
  </si>
  <si>
    <t>Annual Subscriptions to assocoiations / networks</t>
  </si>
  <si>
    <t>Renewal of  memberships</t>
  </si>
  <si>
    <t>Accreditation and Gap analysis</t>
  </si>
  <si>
    <t>International accreditation</t>
  </si>
  <si>
    <t>Students and interns support</t>
  </si>
  <si>
    <t>Scholarship and internship</t>
  </si>
  <si>
    <t>Train faculty members and scholars</t>
  </si>
  <si>
    <t>Training and certification for faculty and students</t>
  </si>
  <si>
    <t>Promote sustainable development</t>
  </si>
  <si>
    <t>Attend ACE meetings and relevant professional trainings</t>
  </si>
  <si>
    <t>Participate at approved programmes</t>
  </si>
  <si>
    <t>Organise and attend short courses</t>
  </si>
  <si>
    <t>Training support for CEFOR administrative and auxilliary staff</t>
  </si>
  <si>
    <t>OPERATING COST (PROJECT MANAGEMENT)</t>
  </si>
  <si>
    <t>Operating Cost (5% cost)</t>
  </si>
  <si>
    <t>GRAND TOTAL</t>
  </si>
  <si>
    <r>
      <t xml:space="preserve">EXCHANGE RATE:  </t>
    </r>
    <r>
      <rPr>
        <b/>
        <sz val="10"/>
        <color indexed="8"/>
        <rFont val="Arial"/>
      </rPr>
      <t>₦600</t>
    </r>
    <r>
      <rPr>
        <b/>
        <sz val="10"/>
        <color indexed="8"/>
        <rFont val="Times New Roman"/>
      </rPr>
      <t xml:space="preserve"> = U.S. $1</t>
    </r>
  </si>
  <si>
    <t>Provides transportation logistics for Centre Leader and other steering committee members as well as faculties and students on field tours and other centre-based activities</t>
  </si>
  <si>
    <t>100 kVA Diesel Generator with transformer and accessories/backup power supply/Inverter batteries/electricity maintenance</t>
  </si>
  <si>
    <t>maintain soundproof gen set; purchase transformer; fuelling (diesel), servicing, repairs, maintenance, install and maintain backup power, maintain electrical appliances, logistics for generator attendant, if any</t>
  </si>
  <si>
    <t>Building Maintenance,  offices/laboratory, power supplies</t>
  </si>
  <si>
    <t>CEFOR Building (external works landscaping,  maintenance of facilities in building).</t>
  </si>
  <si>
    <t>Partnerships and Annual Subscriptions to institutional associations and networks. Negotiate/sign memoranda, and commitment to partners, renewal of  AAU, ACU, RUFORUM, WACCENET etc and Uniport health portal</t>
  </si>
  <si>
    <t>Follow up with identified partners to firm up partnership, support multi-year annual institutional membership dues to AAU, ACU, RUFORUM, WACCENET etc and Uniport health portal functionality</t>
  </si>
  <si>
    <t>Support for visiting scholars, training, research, publications, supervision, internship, conferences, seminars and workshops</t>
  </si>
  <si>
    <t>Training and certification for students anf faculty members</t>
  </si>
  <si>
    <t>Certifications (e.g National Registry of Environmental Professionals (NREP), NEBOSH, etc) for faculty members and students</t>
  </si>
  <si>
    <t xml:space="preserve">Training and certification shall make the certified candidates very marketable and employable upon graduation; </t>
  </si>
  <si>
    <t>Organise and attend short courses by steering committee members</t>
  </si>
  <si>
    <t>SUB-ACTIVITIES</t>
  </si>
  <si>
    <t>Improved measures to effectively address GBV/ sexual harassment and all other related complaints in the University in an orderly and transparent manner up to resolution of such complaints.</t>
  </si>
  <si>
    <t>Centre Leader/ Safeguard Officer</t>
  </si>
  <si>
    <t xml:space="preserve">Development of Custom Grievance Redress Online Portal. Cloud Hosting Component and Training of end users. Sensitization within the University Committee. Periodic HSE Campaigns/workshops on topical issues in the University </t>
  </si>
  <si>
    <t>This in in line with  including a strong focus on E&amp;S safeguards issues in the University. It will aid an instant, transparent platform for reporting, monitoring and resolving all Gender Based Violence (GBV)/ Sexual harrasment related complaints and all other student and staff related complaints in the University. Improve the efficiency of the Complaints Management Committee (SERVICOM Unit) of the University. Workshops and enlightenment campaign will be organized in the University community.</t>
  </si>
  <si>
    <t xml:space="preserve">CEFOR Building (external works landscaping,  maintenance of facilities in building). </t>
  </si>
  <si>
    <t>NG/CEFOR/WKS/ST/2024/10</t>
  </si>
  <si>
    <t>NG/CEFOR/GDS/NS/2024/01</t>
  </si>
  <si>
    <t>NG/CEFOR/GDS/NCB/2024/03</t>
  </si>
  <si>
    <t>NG/CEFOR/GDS/NS/2024/05</t>
  </si>
  <si>
    <t>NG/CEFOR/GDS/NCB/2024/07</t>
  </si>
  <si>
    <t>Development of an online Grievance Redress Portal/Platform/ Trainings/sensitization/workshops on GBV/Sexual harrassment/HSE</t>
  </si>
  <si>
    <t>National Shopping shall be used because, they require continuous / quarterly supplies estimated to be less than NGN ₦ 10,000,000, which is not very easy to directly quantify since the needs for maintenance often vary per time</t>
  </si>
  <si>
    <t>Mar; Jun; Sept; Dec 2024</t>
  </si>
  <si>
    <t>Apr; Jul; Oct; Dec 2024</t>
  </si>
  <si>
    <t>DLI#s 4;  7</t>
  </si>
  <si>
    <t>Project/Programme:     PROCUREMENT PLAN (GOODS) FOR JANUARY - DECEMBER 2024 (12 MONTHS)</t>
  </si>
  <si>
    <t>Prof. Ikechukwu O. Agbagwa (Centre Leader)</t>
  </si>
  <si>
    <t>ACE Project Coordinator</t>
  </si>
  <si>
    <t xml:space="preserve">1) Project Management for post-COVID-19 performance of Centres of Excellence                        </t>
  </si>
  <si>
    <t xml:space="preserve">1) To enhance capacity to cope with the shocks introduced by the COVID Pandemic and effective project management skills to improve performance.                                               </t>
  </si>
  <si>
    <t>Dr. Victor Joseph Aimikhe (Deputy Centre Leader)</t>
  </si>
  <si>
    <t>Mr Daniel Okon (Environmental and Social Safeguard Officer)</t>
  </si>
  <si>
    <t>Administrative charges (bills, stationery, realms of paper, toners for printers, maintenance of internet facility and other office equipment, as well as quality fiduciary and procurement processes, as applicable</t>
  </si>
  <si>
    <t>NG/CEFOR/GDS/NCB/2024/02</t>
  </si>
  <si>
    <t>NG/CEFOR/GDS/NS/2024/04</t>
  </si>
  <si>
    <t>NG/CEFOR/GDS/NCB/2024/06</t>
  </si>
  <si>
    <t>NG/CEFOR/GDS/DC/2024/08</t>
  </si>
  <si>
    <t>NG/CEFOR/GDS/NS/2024/09</t>
  </si>
  <si>
    <t>NG/CEFOR/GDS/NS/2024/010</t>
  </si>
  <si>
    <t>Project Management (Bank transactions/ Taxes/ Reports)</t>
  </si>
  <si>
    <t>Operating Expenses 5%</t>
  </si>
  <si>
    <t>Project management (5%)</t>
  </si>
  <si>
    <t>E&amp;S Activities</t>
  </si>
  <si>
    <t>stationery, realms of paper, toners for printers, maintenance of internet facility and other office equipment, as well as quality fiduciary and procurement processes, as applicable</t>
  </si>
  <si>
    <t>NON- CONSULTANCY SERVICES (TRAINING)</t>
  </si>
  <si>
    <r>
      <t xml:space="preserve">EXCHANGE RATE:  </t>
    </r>
    <r>
      <rPr>
        <b/>
        <sz val="10"/>
        <color indexed="8"/>
        <rFont val="Arial"/>
      </rPr>
      <t>₦600</t>
    </r>
    <r>
      <rPr>
        <b/>
        <sz val="10"/>
        <color indexed="8"/>
        <rFont val="Times New Roman"/>
      </rPr>
      <t>= U.S. $1</t>
    </r>
  </si>
  <si>
    <t>DISBURSEMENT PLAN (JANUARY - DECEMBER, 2024)</t>
  </si>
  <si>
    <t>Project/Programme:     PROCUREMENT PLAN (TRAINING) FOR JANUARY - DECEMBER 2024 (12 MONTHS)</t>
  </si>
  <si>
    <t>Project/Programme:     PROCUREMENT PLAN (CONSULTANCY) FOR JANUARY - DECEMBER 2024 (12 MONTHS)</t>
  </si>
  <si>
    <t>Project/Programme:    PROCUREMENT PLAN (WORKS) FOR JANUARY - DECEMBER 2024 (12 MONTHS)</t>
  </si>
  <si>
    <t xml:space="preserve">                                WORK PLAN (JANUARY - DECEMBER 2024)</t>
  </si>
  <si>
    <t>Project/Programme:    WORK PLAN FOR JANUARY - DECEMBER 2024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</si>
</sst>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409]* #,##0.00&quot; &quot;;&quot; &quot;[$$-409]* \(#,##0.00\);&quot; &quot;[$$-409]* &quot;-&quot;??&quot; &quot;"/>
    <numFmt numFmtId="165" formatCode="&quot; &quot;* #,##0.00&quot; &quot;;&quot;-&quot;* #,##0.00&quot; &quot;;&quot; &quot;* &quot;-&quot;??&quot; &quot;"/>
    <numFmt numFmtId="166" formatCode="mm/dd/yyyy"/>
    <numFmt numFmtId="167" formatCode="[$$-409]#,##0.00"/>
    <numFmt numFmtId="168" formatCode="[$$-409]#,##0.00;[$$-409]#,##0.00"/>
  </numFmts>
  <fonts count="48">
    <font>
      <sz val="11"/>
      <color indexed="8"/>
      <name val="Arial"/>
    </font>
    <font>
      <sz val="12"/>
      <color indexed="8"/>
      <name val="Arial"/>
    </font>
    <font>
      <sz val="14"/>
      <color indexed="8"/>
      <name val="Arial"/>
    </font>
    <font>
      <u/>
      <sz val="12"/>
      <color indexed="11"/>
      <name val="Arial"/>
    </font>
    <font>
      <b/>
      <sz val="10"/>
      <color indexed="8"/>
      <name val="Times New Roman"/>
    </font>
    <font>
      <sz val="10"/>
      <color indexed="8"/>
      <name val="Tahoma Bold"/>
    </font>
    <font>
      <sz val="10"/>
      <color indexed="8"/>
      <name val="Tahoma"/>
    </font>
    <font>
      <sz val="12"/>
      <color indexed="8"/>
      <name val="Tahoma Bold"/>
    </font>
    <font>
      <sz val="10"/>
      <color indexed="8"/>
      <name val="Arial"/>
    </font>
    <font>
      <sz val="11"/>
      <color indexed="8"/>
      <name val="-webkit-standard"/>
    </font>
    <font>
      <b/>
      <sz val="10"/>
      <color indexed="8"/>
      <name val="Arial"/>
    </font>
    <font>
      <b/>
      <sz val="11"/>
      <color indexed="8"/>
      <name val="-webkit-standard"/>
    </font>
    <font>
      <sz val="8"/>
      <color indexed="18"/>
      <name val="Arial"/>
    </font>
    <font>
      <b/>
      <sz val="9"/>
      <color indexed="8"/>
      <name val="Arial"/>
    </font>
    <font>
      <sz val="9"/>
      <color indexed="8"/>
      <name val="Arial"/>
    </font>
    <font>
      <sz val="10"/>
      <color indexed="8"/>
      <name val="-webkit-standard"/>
    </font>
    <font>
      <b/>
      <sz val="8"/>
      <color indexed="8"/>
      <name val="Arial"/>
    </font>
    <font>
      <sz val="10"/>
      <color indexed="8"/>
      <name val="Times New Roman"/>
    </font>
    <font>
      <b/>
      <sz val="14"/>
      <color indexed="8"/>
      <name val="Times New Roman"/>
    </font>
    <font>
      <b/>
      <sz val="12"/>
      <color indexed="8"/>
      <name val="Times New Roman"/>
    </font>
    <font>
      <b/>
      <i/>
      <sz val="10"/>
      <color indexed="8"/>
      <name val="Times New Roman"/>
    </font>
    <font>
      <i/>
      <sz val="10"/>
      <color indexed="8"/>
      <name val="Times New Roman"/>
    </font>
    <font>
      <b/>
      <sz val="24"/>
      <color indexed="8"/>
      <name val="Calibri"/>
    </font>
    <font>
      <b/>
      <sz val="18"/>
      <color indexed="8"/>
      <name val="Calibri"/>
    </font>
    <font>
      <b/>
      <sz val="16"/>
      <color indexed="8"/>
      <name val="Calibri"/>
    </font>
    <font>
      <b/>
      <sz val="12"/>
      <color indexed="8"/>
      <name val="Calibri"/>
    </font>
    <font>
      <sz val="10"/>
      <color indexed="8"/>
      <name val="Calibri"/>
    </font>
    <font>
      <sz val="12"/>
      <color indexed="8"/>
      <name val="Calibri"/>
    </font>
    <font>
      <sz val="9"/>
      <color indexed="8"/>
      <name val="Tahoma"/>
    </font>
    <font>
      <sz val="9"/>
      <color indexed="8"/>
      <name val="Tahoma Bold"/>
    </font>
    <font>
      <sz val="9"/>
      <color indexed="8"/>
      <name val="Calibri"/>
    </font>
    <font>
      <b/>
      <sz val="9"/>
      <color indexed="8"/>
      <name val="Calibri"/>
    </font>
    <font>
      <b/>
      <sz val="10"/>
      <color indexed="8"/>
      <name val="Times New Roman"/>
      <family val="1"/>
    </font>
    <font>
      <sz val="10"/>
      <color indexed="8"/>
      <name val="Tahoma"/>
      <family val="2"/>
    </font>
    <font>
      <sz val="11"/>
      <color rgb="FFFF0000"/>
      <name val="Arial"/>
      <family val="2"/>
    </font>
    <font>
      <sz val="10"/>
      <color rgb="FFFF0000"/>
      <name val="Tahoma"/>
      <family val="2"/>
    </font>
    <font>
      <sz val="10"/>
      <name val="Tahoma"/>
      <family val="2"/>
    </font>
    <font>
      <sz val="12"/>
      <color rgb="FF222222"/>
      <name val="Arial"/>
      <family val="2"/>
    </font>
    <font>
      <sz val="10"/>
      <color indexed="8"/>
      <name val="Arial"/>
      <family val="2"/>
    </font>
    <font>
      <sz val="10"/>
      <color indexed="8"/>
      <name val="Times New Roman"/>
      <family val="1"/>
    </font>
    <font>
      <sz val="10"/>
      <color rgb="FFFF0000"/>
      <name val="Tahoma Bold"/>
    </font>
    <font>
      <sz val="9"/>
      <color indexed="8"/>
      <name val="Tahoma"/>
      <family val="2"/>
    </font>
    <font>
      <b/>
      <sz val="12"/>
      <color indexed="8"/>
      <name val="Calibri"/>
      <family val="2"/>
    </font>
    <font>
      <sz val="10"/>
      <name val="Tahoma Bold"/>
    </font>
    <font>
      <b/>
      <sz val="16"/>
      <color indexed="8"/>
      <name val="Calibri"/>
      <family val="2"/>
    </font>
    <font>
      <sz val="10"/>
      <name val="Times New Roman"/>
      <family val="1"/>
    </font>
    <font>
      <b/>
      <sz val="10"/>
      <name val="Times New Roman"/>
      <family val="1"/>
    </font>
    <font>
      <sz val="11"/>
      <name val="Arial"/>
      <family val="2"/>
    </font>
  </fonts>
  <fills count="1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s>
  <borders count="49">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8"/>
      </bottom>
      <diagonal/>
    </border>
    <border>
      <left/>
      <right/>
      <top/>
      <bottom style="thin">
        <color indexed="8"/>
      </bottom>
      <diagonal/>
    </border>
    <border>
      <left/>
      <right style="thin">
        <color indexed="13"/>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13"/>
      </right>
      <top style="thin">
        <color indexed="8"/>
      </top>
      <bottom style="thin">
        <color indexed="8"/>
      </bottom>
      <diagonal/>
    </border>
    <border>
      <left style="thin">
        <color indexed="13"/>
      </left>
      <right style="thin">
        <color indexed="13"/>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13"/>
      </bottom>
      <diagonal/>
    </border>
    <border>
      <left/>
      <right/>
      <top style="thin">
        <color indexed="8"/>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8"/>
      </left>
      <right/>
      <top style="thin">
        <color indexed="8"/>
      </top>
      <bottom/>
      <diagonal/>
    </border>
    <border>
      <left/>
      <right style="thin">
        <color indexed="8"/>
      </right>
      <top style="thin">
        <color indexed="8"/>
      </top>
      <bottom style="thin">
        <color indexed="13"/>
      </bottom>
      <diagonal/>
    </border>
    <border>
      <left/>
      <right style="thin">
        <color indexed="13"/>
      </right>
      <top style="thin">
        <color indexed="8"/>
      </top>
      <bottom style="thin">
        <color indexed="8"/>
      </bottom>
      <diagonal/>
    </border>
    <border>
      <left style="thin">
        <color indexed="8"/>
      </left>
      <right style="thin">
        <color indexed="13"/>
      </right>
      <top/>
      <bottom style="thin">
        <color indexed="8"/>
      </bottom>
      <diagonal/>
    </border>
    <border>
      <left style="thin">
        <color indexed="13"/>
      </left>
      <right style="thin">
        <color indexed="8"/>
      </right>
      <top style="thin">
        <color indexed="13"/>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diagonal/>
    </border>
    <border>
      <left style="thin">
        <color indexed="13"/>
      </left>
      <right/>
      <top style="thin">
        <color indexed="8"/>
      </top>
      <bottom/>
      <diagonal/>
    </border>
    <border>
      <left/>
      <right style="thin">
        <color indexed="13"/>
      </right>
      <top style="thin">
        <color indexed="8"/>
      </top>
      <bottom/>
      <diagonal/>
    </border>
    <border>
      <left style="thin">
        <color indexed="13"/>
      </left>
      <right style="thin">
        <color indexed="13"/>
      </right>
      <top/>
      <bottom style="thin">
        <color indexed="13"/>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right style="thin">
        <color indexed="8"/>
      </right>
      <top style="thin">
        <color indexed="8"/>
      </top>
      <bottom/>
      <diagonal/>
    </border>
    <border>
      <left style="thin">
        <color indexed="13"/>
      </left>
      <right/>
      <top style="thin">
        <color indexed="8"/>
      </top>
      <bottom style="thin">
        <color indexed="13"/>
      </bottom>
      <diagonal/>
    </border>
    <border>
      <left/>
      <right/>
      <top style="thin">
        <color indexed="13"/>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style="thin">
        <color indexed="8"/>
      </left>
      <right/>
      <top/>
      <bottom/>
      <diagonal/>
    </border>
    <border>
      <left/>
      <right/>
      <top style="thin">
        <color indexed="8"/>
      </top>
      <bottom style="thin">
        <color indexed="13"/>
      </bottom>
      <diagonal/>
    </border>
    <border>
      <left/>
      <right style="thin">
        <color indexed="13"/>
      </right>
      <top style="thin">
        <color indexed="8"/>
      </top>
      <bottom style="thin">
        <color indexed="13"/>
      </bottom>
      <diagonal/>
    </border>
    <border>
      <left style="thin">
        <color indexed="8"/>
      </left>
      <right/>
      <top style="thin">
        <color indexed="13"/>
      </top>
      <bottom/>
      <diagonal/>
    </border>
  </borders>
  <cellStyleXfs count="1">
    <xf numFmtId="0" fontId="0" fillId="0" borderId="0" applyNumberFormat="0" applyFill="0" applyBorder="0" applyProtection="0"/>
  </cellStyleXfs>
  <cellXfs count="351">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49" fontId="4" fillId="4" borderId="1" xfId="0" applyNumberFormat="1" applyFont="1" applyFill="1" applyBorder="1" applyAlignment="1">
      <alignment vertical="center"/>
    </xf>
    <xf numFmtId="0" fontId="4" fillId="4" borderId="2" xfId="0" applyFont="1" applyFill="1" applyBorder="1" applyAlignment="1">
      <alignment vertical="top"/>
    </xf>
    <xf numFmtId="0" fontId="4" fillId="4" borderId="3" xfId="0" applyFont="1" applyFill="1" applyBorder="1" applyAlignment="1">
      <alignment vertical="top"/>
    </xf>
    <xf numFmtId="49" fontId="4" fillId="4" borderId="4" xfId="0" applyNumberFormat="1" applyFont="1" applyFill="1" applyBorder="1" applyAlignment="1">
      <alignment horizontal="left" vertical="center"/>
    </xf>
    <xf numFmtId="0" fontId="4" fillId="4" borderId="5" xfId="0" applyFont="1" applyFill="1" applyBorder="1" applyAlignment="1">
      <alignment horizontal="left"/>
    </xf>
    <xf numFmtId="0" fontId="4" fillId="4" borderId="6" xfId="0" applyFont="1" applyFill="1" applyBorder="1" applyAlignment="1">
      <alignment horizontal="left"/>
    </xf>
    <xf numFmtId="49" fontId="4" fillId="4" borderId="4" xfId="0" applyNumberFormat="1" applyFont="1" applyFill="1" applyBorder="1" applyAlignment="1">
      <alignment vertical="center"/>
    </xf>
    <xf numFmtId="0" fontId="4" fillId="4" borderId="5" xfId="0" applyFont="1" applyFill="1" applyBorder="1" applyAlignment="1">
      <alignment vertical="top"/>
    </xf>
    <xf numFmtId="0" fontId="4" fillId="4" borderId="6" xfId="0" applyFont="1" applyFill="1" applyBorder="1" applyAlignment="1">
      <alignment vertical="top"/>
    </xf>
    <xf numFmtId="0" fontId="4" fillId="4" borderId="4" xfId="0" applyFont="1" applyFill="1" applyBorder="1" applyAlignment="1">
      <alignment vertical="top"/>
    </xf>
    <xf numFmtId="0" fontId="6" fillId="4" borderId="10" xfId="0" applyFont="1" applyFill="1" applyBorder="1" applyAlignment="1">
      <alignment vertical="top"/>
    </xf>
    <xf numFmtId="0" fontId="5" fillId="4" borderId="10" xfId="0" applyFont="1" applyFill="1" applyBorder="1" applyAlignment="1">
      <alignment horizontal="left" vertical="top" wrapText="1"/>
    </xf>
    <xf numFmtId="165" fontId="6" fillId="4" borderId="10" xfId="0" applyNumberFormat="1" applyFont="1" applyFill="1" applyBorder="1" applyAlignment="1">
      <alignment vertical="top"/>
    </xf>
    <xf numFmtId="0" fontId="5" fillId="4"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49" fontId="5" fillId="4" borderId="10" xfId="0" applyNumberFormat="1" applyFont="1" applyFill="1" applyBorder="1" applyAlignment="1">
      <alignment horizontal="center" vertical="top" wrapText="1"/>
    </xf>
    <xf numFmtId="49" fontId="5" fillId="4" borderId="16" xfId="0" applyNumberFormat="1" applyFont="1" applyFill="1" applyBorder="1" applyAlignment="1">
      <alignment horizontal="center" vertical="top" wrapText="1"/>
    </xf>
    <xf numFmtId="49" fontId="5" fillId="4" borderId="17" xfId="0" applyNumberFormat="1" applyFont="1" applyFill="1" applyBorder="1" applyAlignment="1">
      <alignment horizontal="center" vertical="top" wrapText="1"/>
    </xf>
    <xf numFmtId="49" fontId="5" fillId="4" borderId="18" xfId="0" applyNumberFormat="1" applyFont="1" applyFill="1" applyBorder="1" applyAlignment="1">
      <alignment horizontal="center" vertical="top" wrapText="1"/>
    </xf>
    <xf numFmtId="49" fontId="5" fillId="4" borderId="10" xfId="0" applyNumberFormat="1" applyFont="1" applyFill="1" applyBorder="1" applyAlignment="1">
      <alignment horizontal="center" vertical="top"/>
    </xf>
    <xf numFmtId="0" fontId="5" fillId="5" borderId="10" xfId="0" applyFont="1" applyFill="1" applyBorder="1" applyAlignment="1">
      <alignment vertical="top" wrapText="1"/>
    </xf>
    <xf numFmtId="0" fontId="5" fillId="5" borderId="10" xfId="0" applyFont="1" applyFill="1" applyBorder="1" applyAlignment="1">
      <alignment horizontal="center" vertical="top"/>
    </xf>
    <xf numFmtId="0" fontId="6" fillId="4" borderId="10" xfId="0" applyFont="1" applyFill="1" applyBorder="1" applyAlignment="1">
      <alignment horizontal="center" vertical="top" wrapText="1"/>
    </xf>
    <xf numFmtId="0" fontId="0" fillId="0" borderId="10" xfId="0" applyBorder="1"/>
    <xf numFmtId="0" fontId="5" fillId="4" borderId="10" xfId="0" applyNumberFormat="1" applyFont="1" applyFill="1" applyBorder="1" applyAlignment="1">
      <alignment vertical="top"/>
    </xf>
    <xf numFmtId="49" fontId="6" fillId="4" borderId="10" xfId="0" applyNumberFormat="1" applyFont="1" applyFill="1" applyBorder="1" applyAlignment="1">
      <alignment horizontal="left" vertical="top" wrapText="1"/>
    </xf>
    <xf numFmtId="49" fontId="8" fillId="4" borderId="10" xfId="0" applyNumberFormat="1" applyFont="1" applyFill="1" applyBorder="1" applyAlignment="1">
      <alignment horizontal="left" vertical="top" wrapText="1"/>
    </xf>
    <xf numFmtId="49" fontId="6" fillId="4" borderId="10" xfId="0" applyNumberFormat="1" applyFont="1" applyFill="1" applyBorder="1" applyAlignment="1">
      <alignment vertical="top" wrapText="1"/>
    </xf>
    <xf numFmtId="0" fontId="6" fillId="5" borderId="10" xfId="0" applyFont="1" applyFill="1" applyBorder="1" applyAlignment="1">
      <alignment vertical="top" wrapText="1"/>
    </xf>
    <xf numFmtId="0" fontId="5" fillId="7" borderId="10" xfId="0" applyFont="1" applyFill="1" applyBorder="1" applyAlignment="1">
      <alignment horizontal="center" vertical="top" wrapText="1"/>
    </xf>
    <xf numFmtId="0" fontId="6" fillId="5" borderId="10" xfId="0" applyFont="1" applyFill="1" applyBorder="1" applyAlignment="1">
      <alignment vertical="top"/>
    </xf>
    <xf numFmtId="0" fontId="6" fillId="5" borderId="16" xfId="0" applyFont="1" applyFill="1" applyBorder="1" applyAlignment="1">
      <alignment vertical="top"/>
    </xf>
    <xf numFmtId="0" fontId="5" fillId="4" borderId="10" xfId="0" applyFont="1" applyFill="1" applyBorder="1" applyAlignment="1">
      <alignment vertical="top"/>
    </xf>
    <xf numFmtId="49" fontId="5" fillId="4" borderId="10" xfId="0" applyNumberFormat="1" applyFont="1" applyFill="1" applyBorder="1" applyAlignment="1">
      <alignment vertical="top" wrapText="1"/>
    </xf>
    <xf numFmtId="0" fontId="9" fillId="4" borderId="10" xfId="0" applyFont="1" applyFill="1" applyBorder="1" applyAlignment="1">
      <alignment vertical="top"/>
    </xf>
    <xf numFmtId="49" fontId="8" fillId="4" borderId="10" xfId="0" applyNumberFormat="1" applyFont="1" applyFill="1" applyBorder="1" applyAlignment="1">
      <alignment vertical="top" wrapText="1"/>
    </xf>
    <xf numFmtId="0" fontId="6" fillId="7" borderId="10" xfId="0" applyFont="1" applyFill="1" applyBorder="1" applyAlignment="1">
      <alignment vertical="top" wrapText="1"/>
    </xf>
    <xf numFmtId="0" fontId="6" fillId="7" borderId="10" xfId="0" applyFont="1" applyFill="1" applyBorder="1" applyAlignment="1">
      <alignment vertical="top"/>
    </xf>
    <xf numFmtId="0" fontId="6" fillId="4" borderId="10" xfId="0" applyFont="1" applyFill="1" applyBorder="1" applyAlignment="1">
      <alignment horizontal="left" vertical="top" wrapText="1"/>
    </xf>
    <xf numFmtId="2" fontId="5" fillId="4" borderId="10" xfId="0" applyNumberFormat="1" applyFont="1" applyFill="1" applyBorder="1" applyAlignment="1">
      <alignment vertical="top" wrapText="1"/>
    </xf>
    <xf numFmtId="0" fontId="6" fillId="4" borderId="10" xfId="0" applyFont="1" applyFill="1" applyBorder="1" applyAlignment="1">
      <alignment vertical="top" wrapText="1"/>
    </xf>
    <xf numFmtId="165" fontId="5" fillId="4" borderId="10" xfId="0" applyNumberFormat="1" applyFont="1" applyFill="1" applyBorder="1" applyAlignment="1">
      <alignment horizontal="right" vertical="top" wrapText="1"/>
    </xf>
    <xf numFmtId="0" fontId="5" fillId="5" borderId="10" xfId="0" applyFont="1" applyFill="1" applyBorder="1" applyAlignment="1">
      <alignment horizontal="left" vertical="top" wrapText="1"/>
    </xf>
    <xf numFmtId="0" fontId="5" fillId="4" borderId="20" xfId="0" applyFont="1" applyFill="1" applyBorder="1" applyAlignment="1">
      <alignment vertical="top"/>
    </xf>
    <xf numFmtId="49" fontId="5" fillId="4" borderId="20" xfId="0" applyNumberFormat="1" applyFont="1" applyFill="1" applyBorder="1" applyAlignment="1">
      <alignment vertical="top" wrapText="1"/>
    </xf>
    <xf numFmtId="0" fontId="6" fillId="4" borderId="20" xfId="0" applyFont="1" applyFill="1" applyBorder="1" applyAlignment="1">
      <alignment vertical="top" wrapText="1"/>
    </xf>
    <xf numFmtId="165" fontId="5" fillId="4" borderId="20" xfId="0" applyNumberFormat="1" applyFont="1" applyFill="1" applyBorder="1" applyAlignment="1">
      <alignment vertical="top" wrapText="1"/>
    </xf>
    <xf numFmtId="0" fontId="5" fillId="4" borderId="20" xfId="0" applyFont="1" applyFill="1" applyBorder="1" applyAlignment="1">
      <alignment horizontal="left" vertical="top"/>
    </xf>
    <xf numFmtId="0" fontId="6" fillId="5" borderId="20" xfId="0" applyFont="1" applyFill="1" applyBorder="1" applyAlignment="1">
      <alignment vertical="top" wrapText="1"/>
    </xf>
    <xf numFmtId="0" fontId="5" fillId="4" borderId="20" xfId="0" applyFont="1" applyFill="1" applyBorder="1" applyAlignment="1">
      <alignment horizontal="center" vertical="top" wrapText="1"/>
    </xf>
    <xf numFmtId="0" fontId="6" fillId="5" borderId="20" xfId="0" applyFont="1" applyFill="1" applyBorder="1" applyAlignment="1">
      <alignment vertical="top"/>
    </xf>
    <xf numFmtId="0" fontId="0" fillId="4" borderId="1" xfId="0" applyFill="1" applyBorder="1"/>
    <xf numFmtId="0" fontId="0" fillId="4" borderId="2" xfId="0" applyFill="1" applyBorder="1"/>
    <xf numFmtId="49" fontId="0" fillId="4" borderId="2" xfId="0" applyNumberFormat="1"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22" xfId="0" applyFill="1" applyBorder="1"/>
    <xf numFmtId="0" fontId="0" fillId="4" borderId="23" xfId="0" applyFill="1" applyBorder="1"/>
    <xf numFmtId="0" fontId="0" fillId="4" borderId="24" xfId="0" applyFill="1" applyBorder="1"/>
    <xf numFmtId="0" fontId="4" fillId="4" borderId="2" xfId="0" applyFont="1" applyFill="1" applyBorder="1"/>
    <xf numFmtId="0" fontId="11" fillId="4" borderId="2" xfId="0" applyFont="1" applyFill="1" applyBorder="1"/>
    <xf numFmtId="0" fontId="9" fillId="4" borderId="2" xfId="0" applyFont="1" applyFill="1" applyBorder="1"/>
    <xf numFmtId="0" fontId="9" fillId="4" borderId="3" xfId="0" applyFont="1" applyFill="1" applyBorder="1"/>
    <xf numFmtId="0" fontId="4" fillId="4" borderId="5" xfId="0" applyFont="1" applyFill="1" applyBorder="1"/>
    <xf numFmtId="0" fontId="11" fillId="4" borderId="5" xfId="0" applyFont="1" applyFill="1" applyBorder="1"/>
    <xf numFmtId="0" fontId="9" fillId="4" borderId="5" xfId="0" applyFont="1" applyFill="1" applyBorder="1"/>
    <xf numFmtId="0" fontId="9" fillId="4" borderId="6" xfId="0" applyFont="1" applyFill="1" applyBorder="1"/>
    <xf numFmtId="0" fontId="4" fillId="4" borderId="7" xfId="0" applyFont="1" applyFill="1" applyBorder="1" applyAlignment="1">
      <alignment vertical="top"/>
    </xf>
    <xf numFmtId="0" fontId="4" fillId="4" borderId="8" xfId="0" applyFont="1" applyFill="1" applyBorder="1"/>
    <xf numFmtId="0" fontId="11" fillId="4" borderId="8" xfId="0" applyFont="1" applyFill="1" applyBorder="1"/>
    <xf numFmtId="0" fontId="9" fillId="4" borderId="8" xfId="0" applyFont="1" applyFill="1" applyBorder="1"/>
    <xf numFmtId="0" fontId="9" fillId="4" borderId="9" xfId="0" applyFont="1" applyFill="1" applyBorder="1"/>
    <xf numFmtId="0" fontId="9" fillId="4" borderId="10" xfId="0" applyFont="1" applyFill="1" applyBorder="1"/>
    <xf numFmtId="0" fontId="12" fillId="4" borderId="10" xfId="0" applyFont="1" applyFill="1" applyBorder="1" applyAlignment="1">
      <alignment horizontal="right"/>
    </xf>
    <xf numFmtId="49" fontId="14" fillId="9" borderId="10" xfId="0" applyNumberFormat="1" applyFont="1" applyFill="1" applyBorder="1"/>
    <xf numFmtId="0" fontId="9" fillId="9" borderId="10" xfId="0" applyFont="1" applyFill="1" applyBorder="1"/>
    <xf numFmtId="49" fontId="13" fillId="4" borderId="10" xfId="0" applyNumberFormat="1" applyFont="1" applyFill="1" applyBorder="1" applyAlignment="1">
      <alignment vertical="center"/>
    </xf>
    <xf numFmtId="0" fontId="9" fillId="10" borderId="10" xfId="0" applyFont="1" applyFill="1" applyBorder="1"/>
    <xf numFmtId="49" fontId="13" fillId="8" borderId="10" xfId="0" applyNumberFormat="1" applyFont="1" applyFill="1" applyBorder="1" applyAlignment="1">
      <alignment horizontal="center" wrapText="1"/>
    </xf>
    <xf numFmtId="49" fontId="13" fillId="8" borderId="10" xfId="0" applyNumberFormat="1" applyFont="1" applyFill="1" applyBorder="1" applyAlignment="1">
      <alignment horizontal="center" vertical="center" wrapText="1"/>
    </xf>
    <xf numFmtId="0" fontId="9" fillId="11" borderId="10" xfId="0" applyFont="1" applyFill="1" applyBorder="1"/>
    <xf numFmtId="49" fontId="14" fillId="11" borderId="10" xfId="0" applyNumberFormat="1" applyFont="1" applyFill="1" applyBorder="1"/>
    <xf numFmtId="49" fontId="14" fillId="11" borderId="10" xfId="0" applyNumberFormat="1" applyFont="1" applyFill="1" applyBorder="1" applyAlignment="1">
      <alignment horizontal="center"/>
    </xf>
    <xf numFmtId="49" fontId="8" fillId="10" borderId="10" xfId="0" applyNumberFormat="1" applyFont="1" applyFill="1" applyBorder="1" applyAlignment="1">
      <alignment vertical="center" wrapText="1"/>
    </xf>
    <xf numFmtId="0" fontId="8" fillId="10" borderId="10" xfId="0" applyNumberFormat="1" applyFont="1" applyFill="1" applyBorder="1" applyAlignment="1">
      <alignment horizontal="center" vertical="center"/>
    </xf>
    <xf numFmtId="49" fontId="8" fillId="10" borderId="10" xfId="0" applyNumberFormat="1" applyFont="1" applyFill="1" applyBorder="1" applyAlignment="1">
      <alignment horizontal="right" vertical="center"/>
    </xf>
    <xf numFmtId="4" fontId="8" fillId="10" borderId="10" xfId="0" applyNumberFormat="1" applyFont="1" applyFill="1" applyBorder="1" applyAlignment="1">
      <alignment horizontal="right" vertical="center"/>
    </xf>
    <xf numFmtId="49" fontId="8" fillId="10" borderId="10" xfId="0" applyNumberFormat="1" applyFont="1" applyFill="1" applyBorder="1" applyAlignment="1">
      <alignment vertical="center"/>
    </xf>
    <xf numFmtId="49" fontId="8" fillId="8" borderId="10" xfId="0" applyNumberFormat="1" applyFont="1" applyFill="1" applyBorder="1" applyAlignment="1">
      <alignment horizontal="center" vertical="center"/>
    </xf>
    <xf numFmtId="14" fontId="8" fillId="10" borderId="10" xfId="0" applyNumberFormat="1" applyFont="1" applyFill="1" applyBorder="1" applyAlignment="1">
      <alignment vertical="center"/>
    </xf>
    <xf numFmtId="166" fontId="8" fillId="10" borderId="10" xfId="0" applyNumberFormat="1" applyFont="1" applyFill="1" applyBorder="1" applyAlignment="1">
      <alignment vertical="center"/>
    </xf>
    <xf numFmtId="4" fontId="8" fillId="10" borderId="10" xfId="0" applyNumberFormat="1" applyFont="1" applyFill="1" applyBorder="1" applyAlignment="1">
      <alignment vertical="center"/>
    </xf>
    <xf numFmtId="0" fontId="8" fillId="10" borderId="10" xfId="0" applyFont="1" applyFill="1" applyBorder="1" applyAlignment="1">
      <alignment vertical="center" wrapText="1"/>
    </xf>
    <xf numFmtId="0" fontId="8" fillId="10" borderId="10" xfId="0" applyFont="1" applyFill="1" applyBorder="1" applyAlignment="1">
      <alignment horizontal="center" vertical="center"/>
    </xf>
    <xf numFmtId="0" fontId="8" fillId="10" borderId="10" xfId="0" applyFont="1" applyFill="1" applyBorder="1" applyAlignment="1">
      <alignment horizontal="right" vertical="center"/>
    </xf>
    <xf numFmtId="0" fontId="8" fillId="10" borderId="10" xfId="0" applyFont="1" applyFill="1" applyBorder="1" applyAlignment="1">
      <alignment vertical="center"/>
    </xf>
    <xf numFmtId="0" fontId="8" fillId="8" borderId="10" xfId="0" applyFont="1" applyFill="1" applyBorder="1" applyAlignment="1">
      <alignment horizontal="center" vertical="center"/>
    </xf>
    <xf numFmtId="0" fontId="15" fillId="11" borderId="10" xfId="0" applyFont="1" applyFill="1" applyBorder="1" applyAlignment="1">
      <alignment vertical="center"/>
    </xf>
    <xf numFmtId="49" fontId="10" fillId="8" borderId="10" xfId="0" applyNumberFormat="1" applyFont="1" applyFill="1" applyBorder="1"/>
    <xf numFmtId="0" fontId="15" fillId="8" borderId="10" xfId="0" applyFont="1" applyFill="1" applyBorder="1"/>
    <xf numFmtId="4" fontId="10" fillId="12" borderId="10" xfId="0" applyNumberFormat="1" applyFont="1" applyFill="1" applyBorder="1" applyAlignment="1">
      <alignment horizontal="right"/>
    </xf>
    <xf numFmtId="49" fontId="8" fillId="8" borderId="10" xfId="0" applyNumberFormat="1" applyFont="1" applyFill="1" applyBorder="1" applyAlignment="1">
      <alignment horizontal="center"/>
    </xf>
    <xf numFmtId="0" fontId="15" fillId="12" borderId="10" xfId="0" applyFont="1" applyFill="1" applyBorder="1"/>
    <xf numFmtId="49" fontId="13" fillId="4" borderId="16" xfId="0" applyNumberFormat="1" applyFont="1" applyFill="1" applyBorder="1"/>
    <xf numFmtId="49" fontId="4" fillId="4" borderId="30" xfId="0" applyNumberFormat="1" applyFont="1" applyFill="1" applyBorder="1"/>
    <xf numFmtId="0" fontId="9" fillId="4" borderId="32" xfId="0" applyFont="1" applyFill="1" applyBorder="1"/>
    <xf numFmtId="49" fontId="16" fillId="4" borderId="2" xfId="0" applyNumberFormat="1" applyFont="1" applyFill="1" applyBorder="1" applyAlignment="1">
      <alignment horizontal="right"/>
    </xf>
    <xf numFmtId="0" fontId="9" fillId="4" borderId="21" xfId="0" applyFont="1" applyFill="1" applyBorder="1"/>
    <xf numFmtId="0" fontId="9" fillId="4" borderId="33" xfId="0" applyFont="1" applyFill="1" applyBorder="1"/>
    <xf numFmtId="0" fontId="9" fillId="4" borderId="4" xfId="0" applyFont="1" applyFill="1" applyBorder="1"/>
    <xf numFmtId="0" fontId="10" fillId="4" borderId="5" xfId="0" applyNumberFormat="1" applyFont="1" applyFill="1" applyBorder="1" applyAlignment="1">
      <alignment horizontal="right"/>
    </xf>
    <xf numFmtId="0" fontId="0" fillId="0" borderId="35" xfId="0" applyBorder="1"/>
    <xf numFmtId="0" fontId="0" fillId="0" borderId="36" xfId="0" applyBorder="1"/>
    <xf numFmtId="0" fontId="9" fillId="4" borderId="22" xfId="0" applyFont="1" applyFill="1" applyBorder="1"/>
    <xf numFmtId="0" fontId="10" fillId="4" borderId="23" xfId="0" applyNumberFormat="1" applyFont="1" applyFill="1" applyBorder="1" applyAlignment="1">
      <alignment horizontal="right"/>
    </xf>
    <xf numFmtId="0" fontId="9" fillId="4" borderId="24" xfId="0" applyFont="1" applyFill="1" applyBorder="1"/>
    <xf numFmtId="0" fontId="9" fillId="4" borderId="10" xfId="0" applyFont="1" applyFill="1" applyBorder="1" applyAlignment="1">
      <alignment vertical="center"/>
    </xf>
    <xf numFmtId="49" fontId="13" fillId="8" borderId="10" xfId="0" applyNumberFormat="1" applyFont="1" applyFill="1" applyBorder="1" applyAlignment="1">
      <alignment horizontal="center" vertical="center"/>
    </xf>
    <xf numFmtId="49" fontId="13" fillId="13" borderId="10" xfId="0" applyNumberFormat="1" applyFont="1" applyFill="1" applyBorder="1" applyAlignment="1">
      <alignment horizontal="center" vertical="center"/>
    </xf>
    <xf numFmtId="49" fontId="13" fillId="13" borderId="10" xfId="0" applyNumberFormat="1" applyFont="1" applyFill="1" applyBorder="1" applyAlignment="1">
      <alignment horizontal="center" vertical="center" wrapText="1"/>
    </xf>
    <xf numFmtId="49" fontId="8" fillId="10" borderId="10" xfId="0" applyNumberFormat="1" applyFont="1" applyFill="1" applyBorder="1" applyAlignment="1">
      <alignment horizontal="center" vertical="center"/>
    </xf>
    <xf numFmtId="167" fontId="8" fillId="10" borderId="10" xfId="0" applyNumberFormat="1" applyFont="1" applyFill="1" applyBorder="1" applyAlignment="1">
      <alignment horizontal="right" vertical="center"/>
    </xf>
    <xf numFmtId="167" fontId="8" fillId="10" borderId="10" xfId="0" applyNumberFormat="1" applyFont="1" applyFill="1" applyBorder="1" applyAlignment="1">
      <alignment vertical="center"/>
    </xf>
    <xf numFmtId="49" fontId="8" fillId="10" borderId="10" xfId="0" applyNumberFormat="1" applyFont="1" applyFill="1" applyBorder="1" applyAlignment="1">
      <alignment horizontal="left" vertical="center" wrapText="1"/>
    </xf>
    <xf numFmtId="0" fontId="15" fillId="11" borderId="10" xfId="0" applyFont="1" applyFill="1" applyBorder="1" applyAlignment="1">
      <alignment vertical="center" wrapText="1"/>
    </xf>
    <xf numFmtId="167" fontId="15" fillId="11" borderId="10" xfId="0" applyNumberFormat="1" applyFont="1" applyFill="1" applyBorder="1" applyAlignment="1">
      <alignment vertical="center"/>
    </xf>
    <xf numFmtId="0" fontId="15" fillId="11" borderId="10" xfId="0" applyFont="1" applyFill="1" applyBorder="1" applyAlignment="1">
      <alignment horizontal="left" vertical="center" wrapText="1"/>
    </xf>
    <xf numFmtId="49" fontId="6" fillId="10" borderId="10" xfId="0" applyNumberFormat="1" applyFont="1" applyFill="1" applyBorder="1" applyAlignment="1">
      <alignment vertical="center" wrapText="1"/>
    </xf>
    <xf numFmtId="14" fontId="8" fillId="10" borderId="10" xfId="0" applyNumberFormat="1" applyFont="1" applyFill="1" applyBorder="1" applyAlignment="1">
      <alignment horizontal="right" vertical="center"/>
    </xf>
    <xf numFmtId="0" fontId="8" fillId="10" borderId="10" xfId="0" applyFont="1" applyFill="1" applyBorder="1" applyAlignment="1">
      <alignment horizontal="left" vertical="center" wrapText="1"/>
    </xf>
    <xf numFmtId="167" fontId="10" fillId="12" borderId="10" xfId="0" applyNumberFormat="1" applyFont="1" applyFill="1" applyBorder="1" applyAlignment="1">
      <alignment horizontal="right"/>
    </xf>
    <xf numFmtId="49" fontId="10" fillId="4" borderId="10" xfId="0" applyNumberFormat="1" applyFont="1" applyFill="1" applyBorder="1"/>
    <xf numFmtId="49" fontId="4" fillId="4" borderId="10" xfId="0" applyNumberFormat="1" applyFont="1" applyFill="1" applyBorder="1"/>
    <xf numFmtId="0" fontId="15" fillId="4" borderId="10" xfId="0" applyFont="1" applyFill="1" applyBorder="1"/>
    <xf numFmtId="49" fontId="10" fillId="4" borderId="10" xfId="0" applyNumberFormat="1" applyFont="1" applyFill="1" applyBorder="1" applyAlignment="1">
      <alignment horizontal="right"/>
    </xf>
    <xf numFmtId="0" fontId="0" fillId="0" borderId="38" xfId="0" applyBorder="1"/>
    <xf numFmtId="0" fontId="0" fillId="0" borderId="39" xfId="0" applyBorder="1"/>
    <xf numFmtId="0" fontId="17" fillId="4" borderId="10" xfId="0" applyFont="1" applyFill="1" applyBorder="1"/>
    <xf numFmtId="0" fontId="17" fillId="10" borderId="10" xfId="0" applyFont="1" applyFill="1" applyBorder="1"/>
    <xf numFmtId="49" fontId="4" fillId="9" borderId="10" xfId="0" applyNumberFormat="1" applyFont="1" applyFill="1" applyBorder="1"/>
    <xf numFmtId="0" fontId="17" fillId="9" borderId="10" xfId="0" applyFont="1" applyFill="1" applyBorder="1"/>
    <xf numFmtId="49" fontId="17" fillId="9" borderId="10" xfId="0" applyNumberFormat="1" applyFont="1" applyFill="1" applyBorder="1"/>
    <xf numFmtId="49" fontId="4" fillId="4" borderId="10" xfId="0" applyNumberFormat="1" applyFont="1" applyFill="1" applyBorder="1" applyAlignment="1">
      <alignment vertical="center"/>
    </xf>
    <xf numFmtId="49" fontId="4" fillId="8" borderId="10" xfId="0" applyNumberFormat="1" applyFont="1" applyFill="1" applyBorder="1" applyAlignment="1">
      <alignment horizontal="center" wrapText="1"/>
    </xf>
    <xf numFmtId="49" fontId="4" fillId="8" borderId="10" xfId="0" applyNumberFormat="1" applyFont="1" applyFill="1" applyBorder="1" applyAlignment="1">
      <alignment horizontal="center" vertical="center" wrapText="1"/>
    </xf>
    <xf numFmtId="0" fontId="17" fillId="11" borderId="10" xfId="0" applyFont="1" applyFill="1" applyBorder="1"/>
    <xf numFmtId="49" fontId="17" fillId="11" borderId="10" xfId="0" applyNumberFormat="1" applyFont="1" applyFill="1" applyBorder="1" applyAlignment="1">
      <alignment horizontal="center"/>
    </xf>
    <xf numFmtId="49" fontId="17" fillId="11" borderId="10" xfId="0" applyNumberFormat="1" applyFont="1" applyFill="1" applyBorder="1"/>
    <xf numFmtId="49" fontId="17" fillId="11" borderId="10" xfId="0" applyNumberFormat="1" applyFont="1" applyFill="1" applyBorder="1" applyAlignment="1">
      <alignment horizontal="center" vertical="center" wrapText="1"/>
    </xf>
    <xf numFmtId="49" fontId="17" fillId="10" borderId="10" xfId="0" applyNumberFormat="1" applyFont="1" applyFill="1" applyBorder="1" applyAlignment="1">
      <alignment vertical="center" wrapText="1"/>
    </xf>
    <xf numFmtId="167" fontId="17" fillId="10" borderId="10" xfId="0" applyNumberFormat="1" applyFont="1" applyFill="1" applyBorder="1" applyAlignment="1">
      <alignment horizontal="right" vertical="center" wrapText="1"/>
    </xf>
    <xf numFmtId="49" fontId="17" fillId="8" borderId="10" xfId="0" applyNumberFormat="1" applyFont="1" applyFill="1" applyBorder="1" applyAlignment="1">
      <alignment horizontal="center" vertical="center" wrapText="1"/>
    </xf>
    <xf numFmtId="14" fontId="17" fillId="10" borderId="10" xfId="0" applyNumberFormat="1" applyFont="1" applyFill="1" applyBorder="1" applyAlignment="1">
      <alignment vertical="center" wrapText="1"/>
    </xf>
    <xf numFmtId="166" fontId="17" fillId="10" borderId="10" xfId="0" applyNumberFormat="1" applyFont="1" applyFill="1" applyBorder="1" applyAlignment="1">
      <alignment vertical="center" wrapText="1"/>
    </xf>
    <xf numFmtId="167" fontId="17" fillId="10" borderId="10" xfId="0" applyNumberFormat="1" applyFont="1" applyFill="1" applyBorder="1" applyAlignment="1">
      <alignment vertical="center" wrapText="1"/>
    </xf>
    <xf numFmtId="0" fontId="17" fillId="10" borderId="10" xfId="0" applyFont="1" applyFill="1" applyBorder="1" applyAlignment="1">
      <alignment vertical="center" wrapText="1"/>
    </xf>
    <xf numFmtId="0" fontId="17" fillId="8" borderId="10" xfId="0" applyFont="1" applyFill="1" applyBorder="1" applyAlignment="1">
      <alignment horizontal="center" vertical="center" wrapText="1"/>
    </xf>
    <xf numFmtId="49" fontId="4" fillId="8" borderId="10" xfId="0" applyNumberFormat="1" applyFont="1" applyFill="1" applyBorder="1"/>
    <xf numFmtId="0" fontId="17" fillId="8" borderId="10" xfId="0" applyFont="1" applyFill="1" applyBorder="1"/>
    <xf numFmtId="167" fontId="4" fillId="12" borderId="10" xfId="0" applyNumberFormat="1" applyFont="1" applyFill="1" applyBorder="1" applyAlignment="1">
      <alignment horizontal="right"/>
    </xf>
    <xf numFmtId="49" fontId="17" fillId="8" borderId="10" xfId="0" applyNumberFormat="1" applyFont="1" applyFill="1" applyBorder="1" applyAlignment="1">
      <alignment horizontal="center"/>
    </xf>
    <xf numFmtId="0" fontId="17" fillId="12" borderId="10" xfId="0" applyFont="1" applyFill="1" applyBorder="1"/>
    <xf numFmtId="0" fontId="17" fillId="4" borderId="32" xfId="0" applyFont="1" applyFill="1" applyBorder="1"/>
    <xf numFmtId="49" fontId="4" fillId="4" borderId="5" xfId="0" applyNumberFormat="1" applyFont="1" applyFill="1" applyBorder="1" applyAlignment="1">
      <alignment horizontal="right"/>
    </xf>
    <xf numFmtId="0" fontId="17" fillId="4" borderId="21" xfId="0" applyFont="1" applyFill="1" applyBorder="1"/>
    <xf numFmtId="0" fontId="17" fillId="4" borderId="40" xfId="0" applyFont="1" applyFill="1" applyBorder="1"/>
    <xf numFmtId="0" fontId="17" fillId="4" borderId="25" xfId="0" applyFont="1" applyFill="1" applyBorder="1"/>
    <xf numFmtId="0" fontId="17" fillId="4" borderId="33" xfId="0" applyFont="1" applyFill="1" applyBorder="1"/>
    <xf numFmtId="0" fontId="17" fillId="4" borderId="4" xfId="0" applyFont="1" applyFill="1" applyBorder="1"/>
    <xf numFmtId="0" fontId="17" fillId="4" borderId="5" xfId="0" applyFont="1" applyFill="1" applyBorder="1"/>
    <xf numFmtId="49" fontId="4" fillId="4" borderId="5" xfId="0" applyNumberFormat="1" applyFont="1" applyFill="1" applyBorder="1"/>
    <xf numFmtId="0" fontId="17" fillId="4" borderId="6" xfId="0" applyFont="1" applyFill="1" applyBorder="1"/>
    <xf numFmtId="0" fontId="17" fillId="4" borderId="34" xfId="0" applyFont="1" applyFill="1" applyBorder="1"/>
    <xf numFmtId="0" fontId="17" fillId="4" borderId="36" xfId="0" applyFont="1" applyFill="1" applyBorder="1"/>
    <xf numFmtId="0" fontId="4" fillId="4" borderId="23" xfId="0" applyFont="1" applyFill="1" applyBorder="1" applyAlignment="1">
      <alignment vertical="top"/>
    </xf>
    <xf numFmtId="0" fontId="4" fillId="4" borderId="24" xfId="0" applyFont="1" applyFill="1" applyBorder="1" applyAlignment="1">
      <alignment vertical="top"/>
    </xf>
    <xf numFmtId="0" fontId="19" fillId="4" borderId="36" xfId="0" applyFont="1" applyFill="1" applyBorder="1" applyAlignment="1">
      <alignment vertical="center"/>
    </xf>
    <xf numFmtId="164" fontId="19" fillId="4" borderId="36" xfId="0" applyNumberFormat="1" applyFont="1" applyFill="1" applyBorder="1" applyAlignment="1">
      <alignment vertical="center"/>
    </xf>
    <xf numFmtId="0" fontId="17" fillId="4" borderId="39" xfId="0" applyFont="1" applyFill="1" applyBorder="1"/>
    <xf numFmtId="164" fontId="17" fillId="4" borderId="39" xfId="0" applyNumberFormat="1" applyFont="1" applyFill="1" applyBorder="1"/>
    <xf numFmtId="49" fontId="4" fillId="14" borderId="10" xfId="0" applyNumberFormat="1" applyFont="1" applyFill="1" applyBorder="1" applyAlignment="1">
      <alignment horizontal="center" vertical="center"/>
    </xf>
    <xf numFmtId="49" fontId="4" fillId="14" borderId="10" xfId="0" applyNumberFormat="1" applyFont="1" applyFill="1" applyBorder="1" applyAlignment="1">
      <alignment horizontal="center" vertical="center" wrapText="1"/>
    </xf>
    <xf numFmtId="0" fontId="0" fillId="4" borderId="45" xfId="0" applyFill="1" applyBorder="1"/>
    <xf numFmtId="0" fontId="17" fillId="4" borderId="10" xfId="0" applyNumberFormat="1" applyFont="1" applyFill="1" applyBorder="1" applyAlignment="1">
      <alignment horizontal="center" vertical="center"/>
    </xf>
    <xf numFmtId="49" fontId="17" fillId="4" borderId="10" xfId="0" applyNumberFormat="1" applyFont="1" applyFill="1" applyBorder="1" applyAlignment="1">
      <alignment vertical="center" wrapText="1"/>
    </xf>
    <xf numFmtId="49" fontId="17" fillId="4" borderId="10" xfId="0" applyNumberFormat="1" applyFont="1" applyFill="1" applyBorder="1" applyAlignment="1">
      <alignment horizontal="left" vertical="center" wrapText="1"/>
    </xf>
    <xf numFmtId="164" fontId="4" fillId="4" borderId="10" xfId="0" applyNumberFormat="1" applyFont="1" applyFill="1" applyBorder="1" applyAlignment="1">
      <alignment vertical="center"/>
    </xf>
    <xf numFmtId="0" fontId="17" fillId="4" borderId="10" xfId="0" applyFont="1" applyFill="1" applyBorder="1" applyAlignment="1">
      <alignment horizontal="center" vertical="center"/>
    </xf>
    <xf numFmtId="49" fontId="20" fillId="4" borderId="10" xfId="0" applyNumberFormat="1" applyFont="1" applyFill="1" applyBorder="1" applyAlignment="1">
      <alignment vertical="center" wrapText="1"/>
    </xf>
    <xf numFmtId="0" fontId="21" fillId="4" borderId="10" xfId="0" applyFont="1" applyFill="1" applyBorder="1" applyAlignment="1">
      <alignment vertical="center" wrapText="1"/>
    </xf>
    <xf numFmtId="0" fontId="21" fillId="4" borderId="10" xfId="0" applyFont="1" applyFill="1" applyBorder="1" applyAlignment="1">
      <alignment horizontal="left" vertical="center" wrapText="1"/>
    </xf>
    <xf numFmtId="0" fontId="17" fillId="4" borderId="10" xfId="0" applyFont="1" applyFill="1" applyBorder="1" applyAlignment="1">
      <alignment horizontal="left" vertical="center" wrapText="1"/>
    </xf>
    <xf numFmtId="164" fontId="20" fillId="4" borderId="10" xfId="0" applyNumberFormat="1" applyFont="1" applyFill="1" applyBorder="1" applyAlignment="1">
      <alignment vertical="center"/>
    </xf>
    <xf numFmtId="0" fontId="17" fillId="4" borderId="10" xfId="0" applyFont="1" applyFill="1" applyBorder="1" applyAlignment="1">
      <alignment vertical="center"/>
    </xf>
    <xf numFmtId="0" fontId="17" fillId="4" borderId="10" xfId="0" applyFont="1" applyFill="1" applyBorder="1" applyAlignment="1">
      <alignment vertical="center" wrapText="1"/>
    </xf>
    <xf numFmtId="164" fontId="4" fillId="4" borderId="16" xfId="0" applyNumberFormat="1" applyFont="1" applyFill="1" applyBorder="1" applyAlignment="1">
      <alignment horizontal="right" vertical="center" wrapText="1"/>
    </xf>
    <xf numFmtId="0" fontId="0" fillId="4" borderId="41" xfId="0" applyFill="1" applyBorder="1"/>
    <xf numFmtId="0" fontId="0" fillId="4" borderId="46" xfId="0" applyFill="1" applyBorder="1"/>
    <xf numFmtId="0" fontId="0" fillId="4" borderId="47" xfId="0" applyFill="1" applyBorder="1"/>
    <xf numFmtId="0" fontId="0" fillId="4" borderId="48" xfId="0" applyFill="1" applyBorder="1"/>
    <xf numFmtId="49" fontId="24" fillId="4" borderId="10" xfId="0" applyNumberFormat="1" applyFont="1" applyFill="1" applyBorder="1" applyAlignment="1">
      <alignment horizontal="center" vertical="center" wrapText="1"/>
    </xf>
    <xf numFmtId="49" fontId="25" fillId="4" borderId="10" xfId="0" applyNumberFormat="1" applyFont="1" applyFill="1" applyBorder="1" applyAlignment="1">
      <alignment vertical="center" wrapText="1"/>
    </xf>
    <xf numFmtId="49" fontId="25" fillId="4" borderId="10" xfId="0" applyNumberFormat="1" applyFont="1" applyFill="1" applyBorder="1" applyAlignment="1">
      <alignment horizontal="left" vertical="center" wrapText="1"/>
    </xf>
    <xf numFmtId="49" fontId="4" fillId="4" borderId="10" xfId="0" applyNumberFormat="1" applyFont="1" applyFill="1" applyBorder="1" applyAlignment="1">
      <alignment vertical="center" wrapText="1"/>
    </xf>
    <xf numFmtId="0" fontId="26" fillId="4" borderId="10" xfId="0" applyFont="1" applyFill="1" applyBorder="1" applyAlignment="1">
      <alignment horizontal="center" vertical="center" wrapText="1"/>
    </xf>
    <xf numFmtId="0" fontId="27" fillId="4" borderId="10" xfId="0" applyFont="1" applyFill="1" applyBorder="1" applyAlignment="1">
      <alignment vertical="center" wrapText="1"/>
    </xf>
    <xf numFmtId="0" fontId="27" fillId="4" borderId="10" xfId="0" applyFont="1" applyFill="1" applyBorder="1" applyAlignment="1">
      <alignment horizontal="left" vertical="center" wrapText="1"/>
    </xf>
    <xf numFmtId="49" fontId="25" fillId="4" borderId="10" xfId="0" applyNumberFormat="1" applyFont="1" applyFill="1" applyBorder="1" applyAlignment="1">
      <alignment horizontal="center" vertical="center" wrapText="1"/>
    </xf>
    <xf numFmtId="0" fontId="26" fillId="4" borderId="10" xfId="0" applyFont="1" applyFill="1" applyBorder="1" applyAlignment="1">
      <alignment horizontal="center"/>
    </xf>
    <xf numFmtId="0" fontId="28" fillId="4" borderId="10" xfId="0" applyNumberFormat="1" applyFont="1" applyFill="1" applyBorder="1" applyAlignment="1">
      <alignment horizontal="center" vertical="center"/>
    </xf>
    <xf numFmtId="49" fontId="28" fillId="15" borderId="10" xfId="0" applyNumberFormat="1" applyFont="1" applyFill="1" applyBorder="1" applyAlignment="1">
      <alignment vertical="center" wrapText="1"/>
    </xf>
    <xf numFmtId="49" fontId="28" fillId="4" borderId="10" xfId="0" applyNumberFormat="1" applyFont="1" applyFill="1" applyBorder="1" applyAlignment="1">
      <alignment horizontal="left" vertical="center" wrapText="1"/>
    </xf>
    <xf numFmtId="167" fontId="28" fillId="4" borderId="10" xfId="0" applyNumberFormat="1" applyFont="1" applyFill="1" applyBorder="1" applyAlignment="1">
      <alignment horizontal="right" vertical="center" wrapText="1"/>
    </xf>
    <xf numFmtId="167" fontId="28" fillId="4" borderId="10" xfId="0" applyNumberFormat="1" applyFont="1" applyFill="1" applyBorder="1" applyAlignment="1">
      <alignment horizontal="right" vertical="center"/>
    </xf>
    <xf numFmtId="167" fontId="29" fillId="4" borderId="10" xfId="0" applyNumberFormat="1" applyFont="1" applyFill="1" applyBorder="1" applyAlignment="1">
      <alignment horizontal="right" vertical="center" wrapText="1"/>
    </xf>
    <xf numFmtId="49" fontId="6" fillId="15" borderId="10" xfId="0" applyNumberFormat="1" applyFont="1" applyFill="1" applyBorder="1" applyAlignment="1">
      <alignment vertical="center" wrapText="1"/>
    </xf>
    <xf numFmtId="0" fontId="30" fillId="4" borderId="10" xfId="0" applyFont="1" applyFill="1" applyBorder="1" applyAlignment="1">
      <alignment horizontal="center" vertical="center"/>
    </xf>
    <xf numFmtId="49" fontId="6" fillId="15" borderId="10" xfId="0" applyNumberFormat="1" applyFont="1" applyFill="1" applyBorder="1" applyAlignment="1">
      <alignment horizontal="left" vertical="center" wrapText="1"/>
    </xf>
    <xf numFmtId="49" fontId="6" fillId="4" borderId="10" xfId="0" applyNumberFormat="1" applyFont="1" applyFill="1" applyBorder="1" applyAlignment="1">
      <alignment horizontal="left" vertical="center" wrapText="1"/>
    </xf>
    <xf numFmtId="49" fontId="6" fillId="4" borderId="10" xfId="0" applyNumberFormat="1" applyFont="1" applyFill="1" applyBorder="1" applyAlignment="1">
      <alignment vertical="center" wrapText="1"/>
    </xf>
    <xf numFmtId="49" fontId="8" fillId="15" borderId="10" xfId="0" applyNumberFormat="1" applyFont="1" applyFill="1" applyBorder="1" applyAlignment="1">
      <alignment vertical="center" wrapText="1"/>
    </xf>
    <xf numFmtId="49" fontId="8" fillId="4" borderId="10" xfId="0" applyNumberFormat="1" applyFont="1" applyFill="1" applyBorder="1" applyAlignment="1">
      <alignment vertical="center" wrapText="1"/>
    </xf>
    <xf numFmtId="49" fontId="31" fillId="4" borderId="10" xfId="0" applyNumberFormat="1" applyFont="1" applyFill="1" applyBorder="1" applyAlignment="1">
      <alignment vertical="center"/>
    </xf>
    <xf numFmtId="0" fontId="31" fillId="4" borderId="10" xfId="0" applyFont="1" applyFill="1" applyBorder="1" applyAlignment="1">
      <alignment horizontal="left" vertical="center"/>
    </xf>
    <xf numFmtId="168" fontId="31" fillId="4" borderId="10" xfId="0" applyNumberFormat="1" applyFont="1" applyFill="1" applyBorder="1" applyAlignment="1">
      <alignment horizontal="right" vertical="center"/>
    </xf>
    <xf numFmtId="0" fontId="0" fillId="4" borderId="32" xfId="0" applyFill="1" applyBorder="1"/>
    <xf numFmtId="0" fontId="0" fillId="4" borderId="21" xfId="0" applyFill="1" applyBorder="1"/>
    <xf numFmtId="0" fontId="0" fillId="4" borderId="5" xfId="0" applyFill="1" applyBorder="1" applyAlignment="1">
      <alignment horizontal="left"/>
    </xf>
    <xf numFmtId="0" fontId="0" fillId="4" borderId="23" xfId="0" applyFill="1" applyBorder="1" applyAlignment="1">
      <alignment horizontal="left"/>
    </xf>
    <xf numFmtId="0" fontId="0" fillId="4" borderId="2" xfId="0" applyFill="1" applyBorder="1" applyAlignment="1">
      <alignment horizontal="left"/>
    </xf>
    <xf numFmtId="49" fontId="32" fillId="4" borderId="4" xfId="0" applyNumberFormat="1" applyFont="1" applyFill="1" applyBorder="1" applyAlignment="1">
      <alignment horizontal="left" vertical="center"/>
    </xf>
    <xf numFmtId="49" fontId="32" fillId="4" borderId="4" xfId="0" applyNumberFormat="1" applyFont="1" applyFill="1" applyBorder="1" applyAlignment="1">
      <alignment vertical="center"/>
    </xf>
    <xf numFmtId="49" fontId="33" fillId="4" borderId="10" xfId="0" applyNumberFormat="1" applyFont="1" applyFill="1" applyBorder="1" applyAlignment="1">
      <alignment vertical="top" wrapText="1"/>
    </xf>
    <xf numFmtId="49" fontId="33" fillId="4" borderId="10" xfId="0" applyNumberFormat="1" applyFont="1" applyFill="1" applyBorder="1" applyAlignment="1">
      <alignment horizontal="left" vertical="top" wrapText="1"/>
    </xf>
    <xf numFmtId="4" fontId="34" fillId="0" borderId="0" xfId="0" applyNumberFormat="1" applyFont="1"/>
    <xf numFmtId="49" fontId="32" fillId="4" borderId="21" xfId="0" applyNumberFormat="1" applyFont="1" applyFill="1" applyBorder="1"/>
    <xf numFmtId="0" fontId="1" fillId="0" borderId="0" xfId="0" applyFont="1" applyAlignment="1">
      <alignment horizontal="left" wrapText="1"/>
    </xf>
    <xf numFmtId="0" fontId="0" fillId="0" borderId="0" xfId="0"/>
    <xf numFmtId="49" fontId="7" fillId="6" borderId="10" xfId="0" applyNumberFormat="1" applyFont="1" applyFill="1" applyBorder="1" applyAlignment="1">
      <alignment horizontal="center" vertical="top"/>
    </xf>
    <xf numFmtId="0" fontId="0" fillId="0" borderId="10" xfId="0" applyBorder="1"/>
    <xf numFmtId="0" fontId="0" fillId="0" borderId="16" xfId="0" applyBorder="1"/>
    <xf numFmtId="49" fontId="5" fillId="4" borderId="14" xfId="0" applyNumberFormat="1" applyFont="1" applyFill="1" applyBorder="1" applyAlignment="1">
      <alignment horizontal="center" vertical="center" wrapText="1"/>
    </xf>
    <xf numFmtId="0" fontId="0" fillId="4" borderId="15" xfId="0" applyFill="1" applyBorder="1"/>
    <xf numFmtId="0" fontId="0" fillId="4" borderId="19" xfId="0" applyFill="1" applyBorder="1"/>
    <xf numFmtId="49" fontId="5" fillId="4" borderId="11" xfId="0" applyNumberFormat="1" applyFont="1" applyFill="1" applyBorder="1" applyAlignment="1">
      <alignment horizontal="center" vertical="top" wrapText="1"/>
    </xf>
    <xf numFmtId="0" fontId="0" fillId="4" borderId="12" xfId="0" applyFill="1" applyBorder="1"/>
    <xf numFmtId="0" fontId="0" fillId="4" borderId="13" xfId="0" applyFill="1" applyBorder="1"/>
    <xf numFmtId="0" fontId="6" fillId="4" borderId="11" xfId="0" applyFont="1" applyFill="1" applyBorder="1" applyAlignment="1">
      <alignment horizontal="center" vertical="top"/>
    </xf>
    <xf numFmtId="49" fontId="5" fillId="4" borderId="7" xfId="0" applyNumberFormat="1" applyFont="1" applyFill="1" applyBorder="1" applyAlignment="1">
      <alignment horizontal="left" vertical="top"/>
    </xf>
    <xf numFmtId="0" fontId="0" fillId="4" borderId="8" xfId="0" applyFill="1" applyBorder="1"/>
    <xf numFmtId="0" fontId="0" fillId="4" borderId="9" xfId="0" applyFill="1" applyBorder="1"/>
    <xf numFmtId="49" fontId="5" fillId="4" borderId="11" xfId="0" applyNumberFormat="1" applyFont="1" applyFill="1" applyBorder="1" applyAlignment="1">
      <alignment horizontal="center" vertical="top"/>
    </xf>
    <xf numFmtId="49" fontId="5" fillId="4" borderId="14" xfId="0" applyNumberFormat="1" applyFont="1" applyFill="1" applyBorder="1" applyAlignment="1">
      <alignment vertical="center" wrapText="1"/>
    </xf>
    <xf numFmtId="49" fontId="14" fillId="11" borderId="14" xfId="0" applyNumberFormat="1" applyFont="1" applyFill="1" applyBorder="1" applyAlignment="1">
      <alignment horizontal="center"/>
    </xf>
    <xf numFmtId="49" fontId="8" fillId="4" borderId="5" xfId="0" applyNumberFormat="1" applyFont="1" applyFill="1" applyBorder="1"/>
    <xf numFmtId="0" fontId="0" fillId="0" borderId="24" xfId="0" applyBorder="1"/>
    <xf numFmtId="0" fontId="0" fillId="0" borderId="34" xfId="0" applyBorder="1"/>
    <xf numFmtId="0" fontId="0" fillId="0" borderId="22" xfId="0" applyBorder="1"/>
    <xf numFmtId="0" fontId="0" fillId="0" borderId="35" xfId="0" applyBorder="1"/>
    <xf numFmtId="0" fontId="0" fillId="0" borderId="36" xfId="0" applyBorder="1"/>
    <xf numFmtId="0" fontId="0" fillId="0" borderId="37" xfId="0" applyBorder="1"/>
    <xf numFmtId="49" fontId="8" fillId="4" borderId="23" xfId="0" applyNumberFormat="1" applyFont="1" applyFill="1" applyBorder="1"/>
    <xf numFmtId="49" fontId="13" fillId="8" borderId="25" xfId="0" applyNumberFormat="1" applyFont="1" applyFill="1" applyBorder="1" applyAlignment="1">
      <alignment horizontal="center"/>
    </xf>
    <xf numFmtId="0" fontId="0" fillId="4" borderId="26" xfId="0" applyFill="1" applyBorder="1"/>
    <xf numFmtId="0" fontId="0" fillId="4" borderId="28" xfId="0" applyFill="1" applyBorder="1"/>
    <xf numFmtId="0" fontId="0" fillId="4" borderId="29" xfId="0" applyFill="1" applyBorder="1"/>
    <xf numFmtId="49" fontId="13" fillId="8" borderId="11" xfId="0" applyNumberFormat="1" applyFont="1" applyFill="1" applyBorder="1" applyAlignment="1">
      <alignment horizontal="center"/>
    </xf>
    <xf numFmtId="0" fontId="0" fillId="4" borderId="27" xfId="0" applyFill="1" applyBorder="1"/>
    <xf numFmtId="0" fontId="0" fillId="4" borderId="17" xfId="0" applyFill="1" applyBorder="1"/>
    <xf numFmtId="0" fontId="0" fillId="4" borderId="18" xfId="0" applyFill="1" applyBorder="1"/>
    <xf numFmtId="49" fontId="13" fillId="8" borderId="11" xfId="0" applyNumberFormat="1" applyFont="1" applyFill="1" applyBorder="1" applyAlignment="1">
      <alignment horizontal="center" vertical="center"/>
    </xf>
    <xf numFmtId="0" fontId="13" fillId="8" borderId="11" xfId="0" applyFont="1" applyFill="1" applyBorder="1" applyAlignment="1">
      <alignment horizontal="center" vertical="center" wrapText="1"/>
    </xf>
    <xf numFmtId="49" fontId="13" fillId="13" borderId="14" xfId="0" applyNumberFormat="1" applyFont="1" applyFill="1" applyBorder="1" applyAlignment="1">
      <alignment horizontal="center" vertical="center" wrapText="1"/>
    </xf>
    <xf numFmtId="49" fontId="4" fillId="8" borderId="11" xfId="0" applyNumberFormat="1" applyFont="1" applyFill="1" applyBorder="1" applyAlignment="1">
      <alignment horizontal="center"/>
    </xf>
    <xf numFmtId="49" fontId="4" fillId="8" borderId="11" xfId="0" applyNumberFormat="1" applyFont="1" applyFill="1" applyBorder="1" applyAlignment="1">
      <alignment horizontal="center" wrapText="1"/>
    </xf>
    <xf numFmtId="49" fontId="17" fillId="11" borderId="14" xfId="0" applyNumberFormat="1" applyFont="1" applyFill="1" applyBorder="1" applyAlignment="1">
      <alignment horizontal="center" vertical="center" wrapText="1"/>
    </xf>
    <xf numFmtId="49" fontId="17" fillId="4" borderId="5" xfId="0" applyNumberFormat="1" applyFont="1" applyFill="1" applyBorder="1"/>
    <xf numFmtId="0" fontId="0" fillId="0" borderId="30" xfId="0" applyBorder="1"/>
    <xf numFmtId="0" fontId="0" fillId="0" borderId="41" xfId="0" applyBorder="1"/>
    <xf numFmtId="0" fontId="17" fillId="4" borderId="5" xfId="0" applyFont="1" applyFill="1" applyBorder="1"/>
    <xf numFmtId="49" fontId="4" fillId="8" borderId="25" xfId="0" applyNumberFormat="1" applyFont="1" applyFill="1" applyBorder="1" applyAlignment="1">
      <alignment horizontal="center" wrapText="1"/>
    </xf>
    <xf numFmtId="0" fontId="18" fillId="4" borderId="37" xfId="0" applyFont="1" applyFill="1" applyBorder="1" applyAlignment="1">
      <alignment horizontal="left" vertical="center" wrapText="1"/>
    </xf>
    <xf numFmtId="0" fontId="0" fillId="4" borderId="42" xfId="0" applyFill="1" applyBorder="1"/>
    <xf numFmtId="0" fontId="0" fillId="4" borderId="35" xfId="0" applyFill="1" applyBorder="1"/>
    <xf numFmtId="49" fontId="19" fillId="4" borderId="43" xfId="0" applyNumberFormat="1" applyFont="1" applyFill="1" applyBorder="1"/>
    <xf numFmtId="0" fontId="0" fillId="4" borderId="44" xfId="0" applyFill="1" applyBorder="1"/>
    <xf numFmtId="0" fontId="0" fillId="4" borderId="38" xfId="0" applyFill="1" applyBorder="1"/>
    <xf numFmtId="49" fontId="25" fillId="15" borderId="11" xfId="0" applyNumberFormat="1" applyFont="1" applyFill="1" applyBorder="1" applyAlignment="1">
      <alignment horizontal="center" vertical="center"/>
    </xf>
    <xf numFmtId="49" fontId="25" fillId="4" borderId="11" xfId="0" applyNumberFormat="1" applyFont="1" applyFill="1" applyBorder="1" applyAlignment="1">
      <alignment horizontal="center" vertical="center" wrapText="1"/>
    </xf>
    <xf numFmtId="49" fontId="25" fillId="15" borderId="11" xfId="0" applyNumberFormat="1" applyFont="1" applyFill="1" applyBorder="1" applyAlignment="1">
      <alignment horizontal="center"/>
    </xf>
    <xf numFmtId="49" fontId="22" fillId="4" borderId="11" xfId="0" applyNumberFormat="1" applyFont="1" applyFill="1" applyBorder="1" applyAlignment="1">
      <alignment horizontal="center"/>
    </xf>
    <xf numFmtId="49" fontId="23" fillId="4" borderId="11" xfId="0" applyNumberFormat="1" applyFont="1" applyFill="1" applyBorder="1" applyAlignment="1">
      <alignment horizontal="center"/>
    </xf>
    <xf numFmtId="49" fontId="24" fillId="4" borderId="11" xfId="0" applyNumberFormat="1" applyFont="1" applyFill="1" applyBorder="1" applyAlignment="1">
      <alignment horizontal="center"/>
    </xf>
    <xf numFmtId="49" fontId="36" fillId="4" borderId="10" xfId="0" applyNumberFormat="1" applyFont="1" applyFill="1" applyBorder="1" applyAlignment="1">
      <alignment vertical="top" wrapText="1"/>
    </xf>
    <xf numFmtId="0" fontId="37" fillId="0" borderId="0" xfId="0" applyFont="1" applyAlignment="1">
      <alignment vertical="top" wrapText="1"/>
    </xf>
    <xf numFmtId="49" fontId="38" fillId="10" borderId="10" xfId="0" applyNumberFormat="1" applyFont="1" applyFill="1" applyBorder="1" applyAlignment="1">
      <alignment vertical="center" wrapText="1"/>
    </xf>
    <xf numFmtId="49" fontId="32" fillId="4" borderId="31" xfId="0" applyNumberFormat="1" applyFont="1" applyFill="1" applyBorder="1"/>
    <xf numFmtId="49" fontId="38" fillId="10" borderId="10" xfId="0" applyNumberFormat="1" applyFont="1" applyFill="1" applyBorder="1" applyAlignment="1">
      <alignment vertical="top" wrapText="1"/>
    </xf>
    <xf numFmtId="49" fontId="38" fillId="4" borderId="11" xfId="0" applyNumberFormat="1" applyFont="1" applyFill="1" applyBorder="1"/>
    <xf numFmtId="49" fontId="38" fillId="10" borderId="10" xfId="0" applyNumberFormat="1" applyFont="1" applyFill="1" applyBorder="1" applyAlignment="1">
      <alignment horizontal="left" vertical="center" wrapText="1"/>
    </xf>
    <xf numFmtId="49" fontId="32" fillId="4" borderId="10" xfId="0" applyNumberFormat="1" applyFont="1" applyFill="1" applyBorder="1"/>
    <xf numFmtId="49" fontId="32" fillId="4" borderId="14" xfId="0" applyNumberFormat="1" applyFont="1" applyFill="1" applyBorder="1"/>
    <xf numFmtId="49" fontId="39" fillId="4" borderId="10" xfId="0" applyNumberFormat="1" applyFont="1" applyFill="1" applyBorder="1" applyAlignment="1">
      <alignment vertical="center" wrapText="1"/>
    </xf>
    <xf numFmtId="0" fontId="34" fillId="0" borderId="0" xfId="0" applyNumberFormat="1" applyFont="1"/>
    <xf numFmtId="0" fontId="35" fillId="5" borderId="10" xfId="0" applyFont="1" applyFill="1" applyBorder="1" applyAlignment="1">
      <alignment vertical="top"/>
    </xf>
    <xf numFmtId="0" fontId="40" fillId="7" borderId="10" xfId="0" applyFont="1" applyFill="1" applyBorder="1" applyAlignment="1">
      <alignment horizontal="center" vertical="top" wrapText="1"/>
    </xf>
    <xf numFmtId="0" fontId="35" fillId="5" borderId="10" xfId="0" applyFont="1" applyFill="1" applyBorder="1" applyAlignment="1">
      <alignment vertical="top" wrapText="1"/>
    </xf>
    <xf numFmtId="0" fontId="35" fillId="5" borderId="16" xfId="0" applyFont="1" applyFill="1" applyBorder="1" applyAlignment="1">
      <alignment vertical="top"/>
    </xf>
    <xf numFmtId="0" fontId="40" fillId="4" borderId="10" xfId="0" applyFont="1" applyFill="1" applyBorder="1" applyAlignment="1">
      <alignment horizontal="center" vertical="top" wrapText="1"/>
    </xf>
    <xf numFmtId="49" fontId="41" fillId="4" borderId="10" xfId="0" applyNumberFormat="1" applyFont="1" applyFill="1" applyBorder="1" applyAlignment="1">
      <alignment horizontal="left" vertical="center" wrapText="1"/>
    </xf>
    <xf numFmtId="49" fontId="42" fillId="15" borderId="11" xfId="0" applyNumberFormat="1" applyFont="1" applyFill="1" applyBorder="1" applyAlignment="1">
      <alignment horizontal="center" vertical="center"/>
    </xf>
    <xf numFmtId="0" fontId="43" fillId="4" borderId="10" xfId="0" applyNumberFormat="1" applyFont="1" applyFill="1" applyBorder="1" applyAlignment="1">
      <alignment vertical="top"/>
    </xf>
    <xf numFmtId="164" fontId="43" fillId="4" borderId="10" xfId="0" applyNumberFormat="1" applyFont="1" applyFill="1" applyBorder="1" applyAlignment="1">
      <alignment horizontal="left" vertical="top" readingOrder="1"/>
    </xf>
    <xf numFmtId="49" fontId="36" fillId="4" borderId="10" xfId="0" applyNumberFormat="1" applyFont="1" applyFill="1" applyBorder="1" applyAlignment="1">
      <alignment horizontal="left" vertical="top" wrapText="1"/>
    </xf>
    <xf numFmtId="0" fontId="36" fillId="4" borderId="10" xfId="0" applyFont="1" applyFill="1" applyBorder="1" applyAlignment="1">
      <alignment horizontal="left" vertical="top" wrapText="1"/>
    </xf>
    <xf numFmtId="49" fontId="32" fillId="4" borderId="21" xfId="0" applyNumberFormat="1" applyFont="1" applyFill="1" applyBorder="1" applyAlignment="1">
      <alignment horizontal="left"/>
    </xf>
    <xf numFmtId="49" fontId="44" fillId="4" borderId="11" xfId="0" applyNumberFormat="1" applyFont="1" applyFill="1" applyBorder="1" applyAlignment="1">
      <alignment horizontal="center"/>
    </xf>
    <xf numFmtId="0" fontId="45" fillId="4" borderId="10" xfId="0" applyNumberFormat="1" applyFont="1" applyFill="1" applyBorder="1" applyAlignment="1">
      <alignment horizontal="center" vertical="center"/>
    </xf>
    <xf numFmtId="49" fontId="45" fillId="4" borderId="10" xfId="0" applyNumberFormat="1" applyFont="1" applyFill="1" applyBorder="1" applyAlignment="1">
      <alignment vertical="center" wrapText="1"/>
    </xf>
    <xf numFmtId="49" fontId="45" fillId="4" borderId="10" xfId="0" applyNumberFormat="1" applyFont="1" applyFill="1" applyBorder="1" applyAlignment="1">
      <alignment horizontal="left" vertical="center" wrapText="1"/>
    </xf>
    <xf numFmtId="164" fontId="46" fillId="4" borderId="10" xfId="0" applyNumberFormat="1" applyFont="1" applyFill="1" applyBorder="1" applyAlignment="1">
      <alignment vertical="center"/>
    </xf>
    <xf numFmtId="0" fontId="47" fillId="4" borderId="45" xfId="0" applyFont="1" applyFill="1" applyBorder="1"/>
    <xf numFmtId="0" fontId="47" fillId="4" borderId="5" xfId="0" applyFont="1" applyFill="1" applyBorder="1"/>
    <xf numFmtId="0" fontId="47" fillId="4" borderId="6" xfId="0" applyFont="1" applyFill="1" applyBorder="1"/>
    <xf numFmtId="0" fontId="47" fillId="0" borderId="0" xfId="0" applyNumberFormat="1" applyFont="1"/>
    <xf numFmtId="164" fontId="46" fillId="4" borderId="10" xfId="0" applyNumberFormat="1" applyFont="1" applyFill="1" applyBorder="1" applyAlignment="1">
      <alignment horizontal="left" vertical="center" readingOrder="1"/>
    </xf>
    <xf numFmtId="49" fontId="32" fillId="4" borderId="46" xfId="0" applyNumberFormat="1" applyFont="1" applyFill="1" applyBorder="1"/>
    <xf numFmtId="49" fontId="32" fillId="4" borderId="22" xfId="0" applyNumberFormat="1" applyFont="1" applyFill="1" applyBorder="1" applyAlignment="1">
      <alignment vertical="center"/>
    </xf>
    <xf numFmtId="0" fontId="46" fillId="4" borderId="2" xfId="0" applyFont="1" applyFill="1" applyBorder="1" applyAlignment="1">
      <alignment vertical="top"/>
    </xf>
    <xf numFmtId="0" fontId="46" fillId="4" borderId="5" xfId="0" applyFont="1" applyFill="1" applyBorder="1" applyAlignment="1">
      <alignment horizontal="left"/>
    </xf>
    <xf numFmtId="0" fontId="46" fillId="4" borderId="5" xfId="0" applyFont="1" applyFill="1" applyBorder="1" applyAlignment="1">
      <alignment vertical="top"/>
    </xf>
    <xf numFmtId="3" fontId="46" fillId="4" borderId="5" xfId="0" applyNumberFormat="1" applyFont="1" applyFill="1" applyBorder="1" applyAlignment="1">
      <alignment vertical="top"/>
    </xf>
    <xf numFmtId="164" fontId="36" fillId="4" borderId="10" xfId="0" applyNumberFormat="1" applyFont="1" applyFill="1" applyBorder="1" applyAlignment="1">
      <alignment vertical="top"/>
    </xf>
    <xf numFmtId="49" fontId="43" fillId="4" borderId="14" xfId="0" applyNumberFormat="1" applyFont="1" applyFill="1" applyBorder="1" applyAlignment="1">
      <alignment horizontal="center" vertical="center" wrapText="1"/>
    </xf>
    <xf numFmtId="0" fontId="47" fillId="4" borderId="15" xfId="0" applyFont="1" applyFill="1" applyBorder="1"/>
    <xf numFmtId="0" fontId="47" fillId="4" borderId="19" xfId="0" applyFont="1" applyFill="1" applyBorder="1"/>
    <xf numFmtId="164" fontId="43" fillId="4" borderId="10" xfId="0" applyNumberFormat="1" applyFont="1" applyFill="1" applyBorder="1" applyAlignment="1">
      <alignment horizontal="right" vertical="top"/>
    </xf>
    <xf numFmtId="164" fontId="43" fillId="6" borderId="10" xfId="0" applyNumberFormat="1" applyFont="1" applyFill="1" applyBorder="1" applyAlignment="1">
      <alignment horizontal="left" vertical="top" readingOrder="1"/>
    </xf>
    <xf numFmtId="164" fontId="43" fillId="4" borderId="10" xfId="0" applyNumberFormat="1" applyFont="1" applyFill="1" applyBorder="1" applyAlignment="1">
      <alignment horizontal="left" vertical="top" wrapText="1" readingOrder="1"/>
    </xf>
    <xf numFmtId="164" fontId="43" fillId="4" borderId="10" xfId="0" applyNumberFormat="1" applyFont="1" applyFill="1" applyBorder="1" applyAlignment="1">
      <alignment horizontal="right" vertical="top" wrapText="1"/>
    </xf>
    <xf numFmtId="164" fontId="43" fillId="4" borderId="20" xfId="0" applyNumberFormat="1" applyFont="1" applyFill="1" applyBorder="1" applyAlignment="1">
      <alignment vertical="top" wrapText="1"/>
    </xf>
    <xf numFmtId="4" fontId="47" fillId="0" borderId="0" xfId="0" applyNumberFormat="1" applyFont="1"/>
    <xf numFmtId="0" fontId="47" fillId="4" borderId="23"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F0000"/>
      <rgbColor rgb="FFDDDDDD"/>
      <rgbColor rgb="FFB7B7B7"/>
      <rgbColor rgb="FFD9131C"/>
      <rgbColor rgb="FFF9262C"/>
      <rgbColor rgb="FF69FFFF"/>
      <rgbColor rgb="FFFFFF00"/>
      <rgbColor rgb="FFE3E3E3"/>
      <rgbColor rgb="FFFFFF99"/>
      <rgbColor rgb="FFF6B26B"/>
      <rgbColor rgb="FF00FFFF"/>
      <rgbColor rgb="FF4EE257"/>
      <rgbColor rgb="FFD8D8D8"/>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Sheets">
      <a:majorFont>
        <a:latin typeface="Helvetica"/>
        <a:ea typeface="Helvetica"/>
        <a:cs typeface="Helvetica"/>
      </a:majorFont>
      <a:minorFont>
        <a:latin typeface="Helvetica"/>
        <a:ea typeface="Helvetica"/>
        <a:cs typeface="Helvetica"/>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Helvetica Neue"/>
            <a:ea typeface="Helvetica Neue"/>
            <a:cs typeface="Helvetica Neue"/>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Helvetica Neue"/>
            <a:ea typeface="Helvetica Neue"/>
            <a:cs typeface="Helvetica Neue"/>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0"/>
  <sheetViews>
    <sheetView showGridLines="0" workbookViewId="0"/>
  </sheetViews>
  <sheetFormatPr defaultColWidth="10" defaultRowHeight="12.95" customHeight="1"/>
  <cols>
    <col min="1" max="1" width="2" customWidth="1"/>
    <col min="2" max="4" width="30.5" customWidth="1"/>
  </cols>
  <sheetData>
    <row r="3" spans="2:4" ht="0" hidden="1" customHeight="1">
      <c r="B3" s="244" t="s">
        <v>0</v>
      </c>
      <c r="C3" s="245"/>
      <c r="D3" s="245"/>
    </row>
    <row r="7" spans="2:4" ht="18">
      <c r="B7" s="1" t="s">
        <v>1</v>
      </c>
      <c r="C7" s="1" t="s">
        <v>2</v>
      </c>
      <c r="D7" s="1" t="s">
        <v>3</v>
      </c>
    </row>
    <row r="9" spans="2:4" ht="15">
      <c r="B9" s="2" t="s">
        <v>4</v>
      </c>
      <c r="C9" s="2"/>
      <c r="D9" s="2"/>
    </row>
    <row r="10" spans="2:4" ht="15">
      <c r="B10" s="3"/>
      <c r="C10" s="3" t="s">
        <v>5</v>
      </c>
      <c r="D10" s="4" t="s">
        <v>6</v>
      </c>
    </row>
    <row r="11" spans="2:4" ht="15">
      <c r="B11" s="2" t="s">
        <v>122</v>
      </c>
      <c r="C11" s="2"/>
      <c r="D11" s="2"/>
    </row>
    <row r="12" spans="2:4" ht="15">
      <c r="B12" s="3"/>
      <c r="C12" s="3" t="s">
        <v>123</v>
      </c>
      <c r="D12" s="4" t="s">
        <v>122</v>
      </c>
    </row>
    <row r="13" spans="2:4" ht="15">
      <c r="B13" s="2" t="s">
        <v>182</v>
      </c>
      <c r="C13" s="2"/>
      <c r="D13" s="2"/>
    </row>
    <row r="14" spans="2:4" ht="15">
      <c r="B14" s="3"/>
      <c r="C14" s="3" t="s">
        <v>123</v>
      </c>
      <c r="D14" s="4" t="s">
        <v>182</v>
      </c>
    </row>
    <row r="15" spans="2:4" ht="15">
      <c r="B15" s="2" t="s">
        <v>204</v>
      </c>
      <c r="C15" s="2"/>
      <c r="D15" s="2"/>
    </row>
    <row r="16" spans="2:4" ht="15">
      <c r="B16" s="3"/>
      <c r="C16" s="3" t="s">
        <v>123</v>
      </c>
      <c r="D16" s="4" t="s">
        <v>204</v>
      </c>
    </row>
    <row r="17" spans="2:4" ht="15">
      <c r="B17" s="2" t="s">
        <v>247</v>
      </c>
      <c r="C17" s="2"/>
      <c r="D17" s="2"/>
    </row>
    <row r="18" spans="2:4" ht="15">
      <c r="B18" s="3"/>
      <c r="C18" s="3" t="s">
        <v>123</v>
      </c>
      <c r="D18" s="4" t="s">
        <v>247</v>
      </c>
    </row>
    <row r="19" spans="2:4" ht="15">
      <c r="B19" s="2" t="s">
        <v>312</v>
      </c>
      <c r="C19" s="2"/>
      <c r="D19" s="2"/>
    </row>
    <row r="20" spans="2:4" ht="15">
      <c r="B20" s="3"/>
      <c r="C20" s="3" t="s">
        <v>123</v>
      </c>
      <c r="D20" s="4" t="s">
        <v>312</v>
      </c>
    </row>
  </sheetData>
  <mergeCells count="1">
    <mergeCell ref="B3:D3"/>
  </mergeCells>
  <hyperlinks>
    <hyperlink ref="D10" location="'General Work Plan - Table 1-1'!R1C1" display="General Work Plan - Table 1-1" xr:uid="{00000000-0004-0000-0000-000000000000}"/>
    <hyperlink ref="D12" location="'Procurement Plan Works'!R1C1" display="Procurement Plan Works" xr:uid="{00000000-0004-0000-0000-000001000000}"/>
    <hyperlink ref="D14" location="'Procurement Plan Goods'!R1C1" display="Procurement Plan Goods" xr:uid="{00000000-0004-0000-0000-000002000000}"/>
    <hyperlink ref="D16" location="'Procurement Plan Consultancy'!R1C1" display="Procurement Plan Consultancy" xr:uid="{00000000-0004-0000-0000-000003000000}"/>
    <hyperlink ref="D18" location="'Procurement Plan Training'!R1C1" display="Procurement Plan Training" xr:uid="{00000000-0004-0000-0000-000004000000}"/>
    <hyperlink ref="D20" location="'Disbursement Plan'!R1C1" display="Disbursement Plan"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0"/>
  <sheetViews>
    <sheetView showGridLines="0" tabSelected="1" zoomScale="90" zoomScaleNormal="90" workbookViewId="0">
      <selection activeCell="A5" sqref="A5"/>
    </sheetView>
  </sheetViews>
  <sheetFormatPr defaultColWidth="12.625" defaultRowHeight="14.65" customHeight="1"/>
  <cols>
    <col min="1" max="1" width="8.375" style="5" customWidth="1"/>
    <col min="2" max="2" width="18.5" style="5" customWidth="1"/>
    <col min="3" max="3" width="17.375" style="5" customWidth="1"/>
    <col min="4" max="4" width="23.875" style="5" customWidth="1"/>
    <col min="5" max="5" width="16.875" style="332" customWidth="1"/>
    <col min="6" max="6" width="22.5" style="5" customWidth="1"/>
    <col min="7" max="7" width="13.375" style="5" customWidth="1"/>
    <col min="8" max="8" width="3" style="5" customWidth="1"/>
    <col min="9" max="9" width="2.875" style="5" customWidth="1"/>
    <col min="10" max="10" width="3.125" style="5" customWidth="1"/>
    <col min="11" max="11" width="3" style="5" customWidth="1"/>
    <col min="12" max="12" width="2.875" style="5" customWidth="1"/>
    <col min="13" max="13" width="3.125" style="5" customWidth="1"/>
    <col min="14" max="14" width="3.375" style="5" customWidth="1"/>
    <col min="15" max="15" width="3.625" style="5" customWidth="1"/>
    <col min="16" max="16" width="3.375" style="5" customWidth="1"/>
    <col min="17" max="18" width="2.875" style="5" customWidth="1"/>
    <col min="19" max="19" width="3.5" style="5" customWidth="1"/>
    <col min="20" max="21" width="3.375" style="5" customWidth="1"/>
    <col min="22" max="22" width="3.5" style="5" customWidth="1"/>
    <col min="23" max="23" width="3.375" style="5" customWidth="1"/>
    <col min="24" max="24" width="12.625" style="5" customWidth="1"/>
    <col min="25" max="16384" width="12.625" style="5"/>
  </cols>
  <sheetData>
    <row r="1" spans="1:23" ht="15" customHeight="1">
      <c r="A1" s="6" t="s">
        <v>7</v>
      </c>
      <c r="B1" s="7"/>
      <c r="C1" s="7"/>
      <c r="D1" s="7"/>
      <c r="E1" s="336"/>
      <c r="F1" s="7"/>
      <c r="G1" s="7"/>
      <c r="H1" s="7"/>
      <c r="I1" s="7"/>
      <c r="J1" s="7"/>
      <c r="K1" s="7"/>
      <c r="L1" s="7"/>
      <c r="M1" s="7"/>
      <c r="N1" s="7"/>
      <c r="O1" s="7"/>
      <c r="P1" s="7"/>
      <c r="Q1" s="7"/>
      <c r="R1" s="7"/>
      <c r="S1" s="7"/>
      <c r="T1" s="7"/>
      <c r="U1" s="7"/>
      <c r="V1" s="7"/>
      <c r="W1" s="8"/>
    </row>
    <row r="2" spans="1:23" ht="15" customHeight="1">
      <c r="A2" s="238" t="s">
        <v>8</v>
      </c>
      <c r="B2" s="10"/>
      <c r="C2" s="10"/>
      <c r="D2" s="10"/>
      <c r="E2" s="337"/>
      <c r="F2" s="10"/>
      <c r="G2" s="10"/>
      <c r="H2" s="10"/>
      <c r="I2" s="10"/>
      <c r="J2" s="10"/>
      <c r="K2" s="10"/>
      <c r="L2" s="10"/>
      <c r="M2" s="10"/>
      <c r="N2" s="10"/>
      <c r="O2" s="10"/>
      <c r="P2" s="10"/>
      <c r="Q2" s="10"/>
      <c r="R2" s="10"/>
      <c r="S2" s="10"/>
      <c r="T2" s="10"/>
      <c r="U2" s="10"/>
      <c r="V2" s="10"/>
      <c r="W2" s="11"/>
    </row>
    <row r="3" spans="1:23" ht="15" customHeight="1">
      <c r="A3" s="12" t="s">
        <v>9</v>
      </c>
      <c r="B3" s="13"/>
      <c r="C3" s="13"/>
      <c r="D3" s="13"/>
      <c r="E3" s="338"/>
      <c r="F3" s="13"/>
      <c r="G3" s="13"/>
      <c r="H3" s="13"/>
      <c r="I3" s="13"/>
      <c r="J3" s="13"/>
      <c r="K3" s="13"/>
      <c r="L3" s="13"/>
      <c r="M3" s="13"/>
      <c r="N3" s="13"/>
      <c r="O3" s="13"/>
      <c r="P3" s="13"/>
      <c r="Q3" s="13"/>
      <c r="R3" s="13"/>
      <c r="S3" s="13"/>
      <c r="T3" s="13"/>
      <c r="U3" s="13"/>
      <c r="V3" s="13"/>
      <c r="W3" s="14"/>
    </row>
    <row r="4" spans="1:23" ht="15" customHeight="1">
      <c r="A4" s="239" t="s">
        <v>10</v>
      </c>
      <c r="B4" s="13"/>
      <c r="C4" s="13"/>
      <c r="D4" s="13"/>
      <c r="E4" s="338"/>
      <c r="F4" s="13"/>
      <c r="G4" s="13"/>
      <c r="H4" s="13"/>
      <c r="I4" s="13"/>
      <c r="J4" s="13"/>
      <c r="K4" s="13"/>
      <c r="L4" s="13"/>
      <c r="M4" s="13"/>
      <c r="N4" s="13"/>
      <c r="O4" s="13"/>
      <c r="P4" s="13"/>
      <c r="Q4" s="13"/>
      <c r="R4" s="13"/>
      <c r="S4" s="13"/>
      <c r="T4" s="13"/>
      <c r="U4" s="13"/>
      <c r="V4" s="13"/>
      <c r="W4" s="14"/>
    </row>
    <row r="5" spans="1:23" ht="15" customHeight="1">
      <c r="A5" s="239" t="s">
        <v>427</v>
      </c>
      <c r="B5" s="13"/>
      <c r="C5" s="13"/>
      <c r="D5" s="13"/>
      <c r="E5" s="338"/>
      <c r="F5" s="13"/>
      <c r="G5" s="13"/>
      <c r="H5" s="13"/>
      <c r="I5" s="13"/>
      <c r="J5" s="13"/>
      <c r="K5" s="13"/>
      <c r="L5" s="13"/>
      <c r="M5" s="13"/>
      <c r="N5" s="13"/>
      <c r="O5" s="13"/>
      <c r="P5" s="13"/>
      <c r="Q5" s="13"/>
      <c r="R5" s="13"/>
      <c r="S5" s="13"/>
      <c r="T5" s="13"/>
      <c r="U5" s="13"/>
      <c r="V5" s="13"/>
      <c r="W5" s="14"/>
    </row>
    <row r="6" spans="1:23" ht="15" customHeight="1">
      <c r="A6" s="15"/>
      <c r="B6" s="13"/>
      <c r="C6" s="13"/>
      <c r="D6" s="13"/>
      <c r="E6" s="339"/>
      <c r="F6" s="13"/>
      <c r="G6" s="13"/>
      <c r="H6" s="13"/>
      <c r="I6" s="13"/>
      <c r="J6" s="13"/>
      <c r="K6" s="13"/>
      <c r="L6" s="13"/>
      <c r="M6" s="13"/>
      <c r="N6" s="13"/>
      <c r="O6" s="13"/>
      <c r="P6" s="13"/>
      <c r="Q6" s="13"/>
      <c r="R6" s="13"/>
      <c r="S6" s="13"/>
      <c r="T6" s="13"/>
      <c r="U6" s="13"/>
      <c r="V6" s="13"/>
      <c r="W6" s="14"/>
    </row>
    <row r="7" spans="1:23" ht="15" customHeight="1">
      <c r="A7" s="256" t="s">
        <v>426</v>
      </c>
      <c r="B7" s="257"/>
      <c r="C7" s="257"/>
      <c r="D7" s="257"/>
      <c r="E7" s="257"/>
      <c r="F7" s="257"/>
      <c r="G7" s="257"/>
      <c r="H7" s="257"/>
      <c r="I7" s="257"/>
      <c r="J7" s="257"/>
      <c r="K7" s="257"/>
      <c r="L7" s="257"/>
      <c r="M7" s="257"/>
      <c r="N7" s="257"/>
      <c r="O7" s="257"/>
      <c r="P7" s="257"/>
      <c r="Q7" s="257"/>
      <c r="R7" s="257"/>
      <c r="S7" s="257"/>
      <c r="T7" s="257"/>
      <c r="U7" s="257"/>
      <c r="V7" s="257"/>
      <c r="W7" s="258"/>
    </row>
    <row r="8" spans="1:23" ht="15" customHeight="1">
      <c r="A8" s="16"/>
      <c r="B8" s="17"/>
      <c r="C8" s="16"/>
      <c r="D8" s="16"/>
      <c r="E8" s="340"/>
      <c r="F8" s="18"/>
      <c r="G8" s="16"/>
      <c r="H8" s="16"/>
      <c r="I8" s="259" t="s">
        <v>11</v>
      </c>
      <c r="J8" s="253"/>
      <c r="K8" s="253"/>
      <c r="L8" s="253"/>
      <c r="M8" s="253"/>
      <c r="N8" s="253"/>
      <c r="O8" s="253"/>
      <c r="P8" s="253"/>
      <c r="Q8" s="253"/>
      <c r="R8" s="253"/>
      <c r="S8" s="253"/>
      <c r="T8" s="253"/>
      <c r="U8" s="253"/>
      <c r="V8" s="253"/>
      <c r="W8" s="254"/>
    </row>
    <row r="9" spans="1:23" ht="15" customHeight="1">
      <c r="A9" s="249" t="s">
        <v>12</v>
      </c>
      <c r="B9" s="260" t="s">
        <v>13</v>
      </c>
      <c r="C9" s="249" t="s">
        <v>385</v>
      </c>
      <c r="D9" s="249" t="s">
        <v>14</v>
      </c>
      <c r="E9" s="341" t="s">
        <v>15</v>
      </c>
      <c r="F9" s="249" t="s">
        <v>16</v>
      </c>
      <c r="G9" s="249" t="s">
        <v>17</v>
      </c>
      <c r="H9" s="19"/>
      <c r="I9" s="252" t="s">
        <v>18</v>
      </c>
      <c r="J9" s="253"/>
      <c r="K9" s="253"/>
      <c r="L9" s="253"/>
      <c r="M9" s="253"/>
      <c r="N9" s="253"/>
      <c r="O9" s="253"/>
      <c r="P9" s="253"/>
      <c r="Q9" s="253"/>
      <c r="R9" s="253"/>
      <c r="S9" s="253"/>
      <c r="T9" s="253"/>
      <c r="U9" s="253"/>
      <c r="V9" s="253"/>
      <c r="W9" s="254"/>
    </row>
    <row r="10" spans="1:23" ht="15" customHeight="1">
      <c r="A10" s="250"/>
      <c r="B10" s="250"/>
      <c r="C10" s="250"/>
      <c r="D10" s="250"/>
      <c r="E10" s="342"/>
      <c r="F10" s="250"/>
      <c r="G10" s="250"/>
      <c r="H10" s="20"/>
      <c r="I10" s="21" t="s">
        <v>19</v>
      </c>
      <c r="J10" s="21" t="s">
        <v>20</v>
      </c>
      <c r="K10" s="21" t="s">
        <v>21</v>
      </c>
      <c r="L10" s="20"/>
      <c r="M10" s="21" t="s">
        <v>22</v>
      </c>
      <c r="N10" s="21" t="s">
        <v>21</v>
      </c>
      <c r="O10" s="21" t="s">
        <v>19</v>
      </c>
      <c r="P10" s="21" t="s">
        <v>19</v>
      </c>
      <c r="Q10" s="20"/>
      <c r="R10" s="21" t="s">
        <v>22</v>
      </c>
      <c r="S10" s="21" t="s">
        <v>23</v>
      </c>
      <c r="T10" s="21" t="s">
        <v>24</v>
      </c>
      <c r="U10" s="21" t="s">
        <v>25</v>
      </c>
      <c r="V10" s="21" t="s">
        <v>26</v>
      </c>
      <c r="W10" s="20"/>
    </row>
    <row r="11" spans="1:23" ht="15" customHeight="1">
      <c r="A11" s="250"/>
      <c r="B11" s="250"/>
      <c r="C11" s="250"/>
      <c r="D11" s="250"/>
      <c r="E11" s="342"/>
      <c r="F11" s="250"/>
      <c r="G11" s="250"/>
      <c r="H11" s="20"/>
      <c r="I11" s="22" t="s">
        <v>22</v>
      </c>
      <c r="J11" s="23" t="s">
        <v>27</v>
      </c>
      <c r="K11" s="24" t="s">
        <v>22</v>
      </c>
      <c r="L11" s="20"/>
      <c r="M11" s="25" t="s">
        <v>28</v>
      </c>
      <c r="N11" s="25" t="s">
        <v>22</v>
      </c>
      <c r="O11" s="25" t="s">
        <v>29</v>
      </c>
      <c r="P11" s="25" t="s">
        <v>29</v>
      </c>
      <c r="Q11" s="20"/>
      <c r="R11" s="25" t="s">
        <v>29</v>
      </c>
      <c r="S11" s="25" t="s">
        <v>27</v>
      </c>
      <c r="T11" s="25" t="s">
        <v>30</v>
      </c>
      <c r="U11" s="25" t="s">
        <v>24</v>
      </c>
      <c r="V11" s="25" t="s">
        <v>27</v>
      </c>
      <c r="W11" s="20"/>
    </row>
    <row r="12" spans="1:23" ht="18" customHeight="1">
      <c r="A12" s="250"/>
      <c r="B12" s="250"/>
      <c r="C12" s="250"/>
      <c r="D12" s="250"/>
      <c r="E12" s="342"/>
      <c r="F12" s="250"/>
      <c r="G12" s="250"/>
      <c r="H12" s="26"/>
      <c r="I12" s="25" t="s">
        <v>25</v>
      </c>
      <c r="J12" s="25" t="s">
        <v>31</v>
      </c>
      <c r="K12" s="25" t="s">
        <v>32</v>
      </c>
      <c r="L12" s="27"/>
      <c r="M12" s="25" t="s">
        <v>32</v>
      </c>
      <c r="N12" s="25" t="s">
        <v>33</v>
      </c>
      <c r="O12" s="25" t="s">
        <v>25</v>
      </c>
      <c r="P12" s="25" t="s">
        <v>34</v>
      </c>
      <c r="Q12" s="27"/>
      <c r="R12" s="25" t="s">
        <v>35</v>
      </c>
      <c r="S12" s="25" t="s">
        <v>28</v>
      </c>
      <c r="T12" s="25" t="s">
        <v>36</v>
      </c>
      <c r="U12" s="25" t="s">
        <v>37</v>
      </c>
      <c r="V12" s="25" t="s">
        <v>30</v>
      </c>
      <c r="W12" s="20"/>
    </row>
    <row r="13" spans="1:23" ht="8.1" customHeight="1">
      <c r="A13" s="251"/>
      <c r="B13" s="251"/>
      <c r="C13" s="251"/>
      <c r="D13" s="251"/>
      <c r="E13" s="343"/>
      <c r="F13" s="251"/>
      <c r="G13" s="251"/>
      <c r="H13" s="28"/>
      <c r="I13" s="255"/>
      <c r="J13" s="253"/>
      <c r="K13" s="253"/>
      <c r="L13" s="253"/>
      <c r="M13" s="253"/>
      <c r="N13" s="253"/>
      <c r="O13" s="253"/>
      <c r="P13" s="253"/>
      <c r="Q13" s="253"/>
      <c r="R13" s="253"/>
      <c r="S13" s="253"/>
      <c r="T13" s="253"/>
      <c r="U13" s="253"/>
      <c r="V13" s="253"/>
      <c r="W13" s="254"/>
    </row>
    <row r="14" spans="1:23" ht="17.100000000000001" customHeight="1">
      <c r="A14" s="246" t="s">
        <v>38</v>
      </c>
      <c r="B14" s="247"/>
      <c r="C14" s="247"/>
      <c r="D14" s="247"/>
      <c r="E14" s="247"/>
      <c r="F14" s="247"/>
      <c r="G14" s="247"/>
      <c r="H14" s="247"/>
      <c r="I14" s="247"/>
      <c r="J14" s="247"/>
      <c r="K14" s="247"/>
      <c r="L14" s="247"/>
      <c r="M14" s="247"/>
      <c r="N14" s="247"/>
      <c r="O14" s="247"/>
      <c r="P14" s="247"/>
      <c r="Q14" s="247"/>
      <c r="R14" s="247"/>
      <c r="S14" s="247"/>
      <c r="T14" s="247"/>
      <c r="U14" s="247"/>
      <c r="V14" s="247"/>
      <c r="W14" s="248"/>
    </row>
    <row r="15" spans="1:23" ht="87.75" customHeight="1">
      <c r="A15" s="30">
        <v>1</v>
      </c>
      <c r="B15" s="31" t="s">
        <v>39</v>
      </c>
      <c r="C15" s="31" t="s">
        <v>40</v>
      </c>
      <c r="D15" s="32" t="s">
        <v>41</v>
      </c>
      <c r="E15" s="320">
        <v>35000</v>
      </c>
      <c r="F15" s="33" t="s">
        <v>42</v>
      </c>
      <c r="G15" s="33" t="s">
        <v>43</v>
      </c>
      <c r="H15" s="34"/>
      <c r="I15" s="19"/>
      <c r="J15" s="19"/>
      <c r="K15" s="35"/>
      <c r="L15" s="34"/>
      <c r="M15" s="19"/>
      <c r="N15" s="19"/>
      <c r="O15" s="35"/>
      <c r="P15" s="16"/>
      <c r="Q15" s="36"/>
      <c r="R15" s="19"/>
      <c r="S15" s="35"/>
      <c r="T15" s="19"/>
      <c r="U15" s="19"/>
      <c r="V15" s="35"/>
      <c r="W15" s="37"/>
    </row>
    <row r="16" spans="1:23" ht="75" customHeight="1">
      <c r="A16" s="30">
        <v>2</v>
      </c>
      <c r="B16" s="33" t="s">
        <v>44</v>
      </c>
      <c r="C16" s="33" t="s">
        <v>45</v>
      </c>
      <c r="D16" s="33" t="s">
        <v>46</v>
      </c>
      <c r="E16" s="320">
        <v>45000</v>
      </c>
      <c r="F16" s="33" t="s">
        <v>47</v>
      </c>
      <c r="G16" s="31" t="s">
        <v>48</v>
      </c>
      <c r="H16" s="36"/>
      <c r="I16" s="35"/>
      <c r="J16" s="35"/>
      <c r="K16" s="35"/>
      <c r="L16" s="36"/>
      <c r="M16" s="35"/>
      <c r="N16" s="35"/>
      <c r="O16" s="35"/>
      <c r="P16" s="35"/>
      <c r="Q16" s="36"/>
      <c r="R16" s="35"/>
      <c r="S16" s="35"/>
      <c r="T16" s="35"/>
      <c r="U16" s="35"/>
      <c r="V16" s="35"/>
      <c r="W16" s="36"/>
    </row>
    <row r="17" spans="1:23" ht="99" customHeight="1">
      <c r="A17" s="30">
        <v>3</v>
      </c>
      <c r="B17" s="33" t="s">
        <v>49</v>
      </c>
      <c r="C17" s="33" t="s">
        <v>50</v>
      </c>
      <c r="D17" s="33" t="s">
        <v>51</v>
      </c>
      <c r="E17" s="344">
        <v>10000</v>
      </c>
      <c r="F17" s="33" t="s">
        <v>52</v>
      </c>
      <c r="G17" s="31" t="s">
        <v>48</v>
      </c>
      <c r="H17" s="36"/>
      <c r="I17" s="19"/>
      <c r="J17" s="19"/>
      <c r="K17" s="35"/>
      <c r="L17" s="36"/>
      <c r="M17" s="35"/>
      <c r="N17" s="35"/>
      <c r="O17" s="35"/>
      <c r="P17" s="35"/>
      <c r="Q17" s="36"/>
      <c r="R17" s="19"/>
      <c r="S17" s="19"/>
      <c r="T17" s="19"/>
      <c r="U17" s="19"/>
      <c r="V17" s="19"/>
      <c r="W17" s="36"/>
    </row>
    <row r="18" spans="1:23" ht="131.65" customHeight="1">
      <c r="A18" s="30">
        <v>4</v>
      </c>
      <c r="B18" s="33" t="s">
        <v>374</v>
      </c>
      <c r="C18" s="33" t="s">
        <v>375</v>
      </c>
      <c r="D18" s="33" t="s">
        <v>53</v>
      </c>
      <c r="E18" s="320">
        <v>50000</v>
      </c>
      <c r="F18" s="33" t="s">
        <v>54</v>
      </c>
      <c r="G18" s="31" t="s">
        <v>48</v>
      </c>
      <c r="H18" s="36"/>
      <c r="I18" s="35"/>
      <c r="J18" s="35"/>
      <c r="K18" s="35"/>
      <c r="L18" s="36"/>
      <c r="M18" s="35"/>
      <c r="N18" s="35"/>
      <c r="O18" s="35"/>
      <c r="P18" s="35"/>
      <c r="Q18" s="36"/>
      <c r="R18" s="35"/>
      <c r="S18" s="35"/>
      <c r="T18" s="35"/>
      <c r="U18" s="35"/>
      <c r="V18" s="35"/>
      <c r="W18" s="36"/>
    </row>
    <row r="19" spans="1:23" ht="106.15" customHeight="1">
      <c r="A19" s="30">
        <v>5</v>
      </c>
      <c r="B19" s="33" t="s">
        <v>55</v>
      </c>
      <c r="C19" s="33" t="s">
        <v>56</v>
      </c>
      <c r="D19" s="301" t="s">
        <v>373</v>
      </c>
      <c r="E19" s="320">
        <v>20000</v>
      </c>
      <c r="F19" s="33" t="s">
        <v>57</v>
      </c>
      <c r="G19" s="31" t="s">
        <v>48</v>
      </c>
      <c r="H19" s="36"/>
      <c r="I19" s="35"/>
      <c r="J19" s="35"/>
      <c r="K19" s="35"/>
      <c r="L19" s="36"/>
      <c r="M19" s="35"/>
      <c r="N19" s="35"/>
      <c r="O19" s="35"/>
      <c r="P19" s="35"/>
      <c r="Q19" s="36"/>
      <c r="R19" s="35"/>
      <c r="S19" s="35"/>
      <c r="T19" s="35"/>
      <c r="U19" s="35"/>
      <c r="V19" s="35"/>
      <c r="W19" s="36"/>
    </row>
    <row r="20" spans="1:23" ht="87" customHeight="1">
      <c r="A20" s="30">
        <v>6</v>
      </c>
      <c r="B20" s="33" t="s">
        <v>58</v>
      </c>
      <c r="C20" s="33" t="s">
        <v>59</v>
      </c>
      <c r="D20" s="33" t="s">
        <v>60</v>
      </c>
      <c r="E20" s="320">
        <v>230000</v>
      </c>
      <c r="F20" s="33" t="s">
        <v>61</v>
      </c>
      <c r="G20" s="31" t="s">
        <v>48</v>
      </c>
      <c r="H20" s="36"/>
      <c r="I20" s="19"/>
      <c r="J20" s="19"/>
      <c r="K20" s="35"/>
      <c r="L20" s="36"/>
      <c r="M20" s="35"/>
      <c r="N20" s="35"/>
      <c r="O20" s="35"/>
      <c r="P20" s="35"/>
      <c r="Q20" s="36"/>
      <c r="R20" s="35"/>
      <c r="S20" s="35"/>
      <c r="T20" s="19"/>
      <c r="U20" s="19"/>
      <c r="V20" s="19"/>
      <c r="W20" s="36"/>
    </row>
    <row r="21" spans="1:23" ht="87.75" customHeight="1">
      <c r="A21" s="30">
        <v>7</v>
      </c>
      <c r="B21" s="240" t="s">
        <v>62</v>
      </c>
      <c r="C21" s="33" t="s">
        <v>63</v>
      </c>
      <c r="D21" s="33" t="s">
        <v>64</v>
      </c>
      <c r="E21" s="344">
        <v>75000</v>
      </c>
      <c r="F21" s="33" t="s">
        <v>65</v>
      </c>
      <c r="G21" s="31" t="s">
        <v>48</v>
      </c>
      <c r="H21" s="36"/>
      <c r="I21" s="19"/>
      <c r="J21" s="19"/>
      <c r="K21" s="35"/>
      <c r="L21" s="36"/>
      <c r="M21" s="35"/>
      <c r="N21" s="35"/>
      <c r="O21" s="35"/>
      <c r="P21" s="35"/>
      <c r="Q21" s="36"/>
      <c r="R21" s="35"/>
      <c r="S21" s="19"/>
      <c r="T21" s="19"/>
      <c r="U21" s="19"/>
      <c r="V21" s="19"/>
      <c r="W21" s="36"/>
    </row>
    <row r="22" spans="1:23" ht="122.25" customHeight="1">
      <c r="A22" s="30">
        <v>8</v>
      </c>
      <c r="B22" s="33" t="s">
        <v>66</v>
      </c>
      <c r="C22" s="33" t="s">
        <v>67</v>
      </c>
      <c r="D22" s="33" t="s">
        <v>68</v>
      </c>
      <c r="E22" s="320">
        <v>50000</v>
      </c>
      <c r="F22" s="33" t="s">
        <v>69</v>
      </c>
      <c r="G22" s="31" t="s">
        <v>48</v>
      </c>
      <c r="H22" s="36"/>
      <c r="I22" s="19"/>
      <c r="J22" s="35"/>
      <c r="K22" s="35"/>
      <c r="L22" s="36"/>
      <c r="M22" s="35"/>
      <c r="N22" s="19"/>
      <c r="O22" s="19"/>
      <c r="P22" s="19"/>
      <c r="Q22" s="36"/>
      <c r="R22" s="19"/>
      <c r="S22" s="19"/>
      <c r="T22" s="19"/>
      <c r="U22" s="19"/>
      <c r="V22" s="19"/>
      <c r="W22" s="36"/>
    </row>
    <row r="23" spans="1:23" ht="249.75" customHeight="1">
      <c r="A23" s="30">
        <v>9</v>
      </c>
      <c r="B23" s="305" t="s">
        <v>396</v>
      </c>
      <c r="C23" s="240" t="s">
        <v>388</v>
      </c>
      <c r="D23" s="240" t="s">
        <v>389</v>
      </c>
      <c r="E23" s="320">
        <v>35000</v>
      </c>
      <c r="F23" s="302" t="s">
        <v>386</v>
      </c>
      <c r="G23" s="241" t="s">
        <v>387</v>
      </c>
      <c r="H23" s="36"/>
      <c r="I23" s="19"/>
      <c r="J23" s="35"/>
      <c r="K23" s="35"/>
      <c r="L23" s="36"/>
      <c r="M23" s="35"/>
      <c r="N23" s="19"/>
      <c r="O23" s="19"/>
      <c r="P23" s="19"/>
      <c r="Q23" s="36"/>
      <c r="R23" s="19"/>
      <c r="S23" s="19"/>
      <c r="T23" s="19"/>
      <c r="U23" s="19"/>
      <c r="V23" s="19"/>
      <c r="W23" s="36"/>
    </row>
    <row r="24" spans="1:23" ht="144.4" customHeight="1">
      <c r="A24" s="30">
        <v>10</v>
      </c>
      <c r="B24" s="240" t="s">
        <v>419</v>
      </c>
      <c r="C24" s="33" t="s">
        <v>70</v>
      </c>
      <c r="D24" s="33" t="s">
        <v>71</v>
      </c>
      <c r="E24" s="320">
        <v>80000</v>
      </c>
      <c r="F24" s="31" t="s">
        <v>72</v>
      </c>
      <c r="G24" s="31" t="s">
        <v>73</v>
      </c>
      <c r="H24" s="36"/>
      <c r="I24" s="35"/>
      <c r="J24" s="35"/>
      <c r="K24" s="35"/>
      <c r="L24" s="36"/>
      <c r="M24" s="35"/>
      <c r="N24" s="35"/>
      <c r="O24" s="35"/>
      <c r="P24" s="35"/>
      <c r="Q24" s="36"/>
      <c r="R24" s="35"/>
      <c r="S24" s="35"/>
      <c r="T24" s="35"/>
      <c r="U24" s="35"/>
      <c r="V24" s="35"/>
      <c r="W24" s="36"/>
    </row>
    <row r="25" spans="1:23" ht="15.95" customHeight="1">
      <c r="A25" s="38"/>
      <c r="B25" s="31"/>
      <c r="C25" s="31"/>
      <c r="D25" s="39" t="s">
        <v>74</v>
      </c>
      <c r="E25" s="345">
        <f>SUM(E15:E24)</f>
        <v>630000</v>
      </c>
      <c r="F25" s="31"/>
      <c r="G25" s="33"/>
      <c r="H25" s="34"/>
      <c r="I25" s="40"/>
      <c r="J25" s="40"/>
      <c r="K25" s="40"/>
      <c r="L25" s="34"/>
      <c r="M25" s="40"/>
      <c r="N25" s="40"/>
      <c r="O25" s="40"/>
      <c r="P25" s="40"/>
      <c r="Q25" s="36"/>
      <c r="R25" s="40"/>
      <c r="S25" s="19"/>
      <c r="T25" s="19"/>
      <c r="U25" s="19"/>
      <c r="V25" s="16"/>
      <c r="W25" s="37"/>
    </row>
    <row r="26" spans="1:23" ht="17.100000000000001" customHeight="1">
      <c r="A26" s="246" t="s">
        <v>75</v>
      </c>
      <c r="B26" s="247"/>
      <c r="C26" s="247"/>
      <c r="D26" s="247"/>
      <c r="E26" s="247"/>
      <c r="F26" s="247"/>
      <c r="G26" s="247"/>
      <c r="H26" s="247"/>
      <c r="I26" s="247"/>
      <c r="J26" s="247"/>
      <c r="K26" s="247"/>
      <c r="L26" s="247"/>
      <c r="M26" s="247"/>
      <c r="N26" s="247"/>
      <c r="O26" s="247"/>
      <c r="P26" s="247"/>
      <c r="Q26" s="247"/>
      <c r="R26" s="247"/>
      <c r="S26" s="247"/>
      <c r="T26" s="247"/>
      <c r="U26" s="247"/>
      <c r="V26" s="247"/>
      <c r="W26" s="248"/>
    </row>
    <row r="27" spans="1:23" ht="147" customHeight="1">
      <c r="A27" s="30">
        <v>11</v>
      </c>
      <c r="B27" s="33" t="s">
        <v>377</v>
      </c>
      <c r="C27" s="33" t="s">
        <v>376</v>
      </c>
      <c r="D27" s="33" t="s">
        <v>76</v>
      </c>
      <c r="E27" s="346">
        <v>50000</v>
      </c>
      <c r="F27" s="31" t="s">
        <v>77</v>
      </c>
      <c r="G27" s="31" t="s">
        <v>48</v>
      </c>
      <c r="H27" s="36"/>
      <c r="I27" s="35"/>
      <c r="J27" s="35"/>
      <c r="K27" s="35"/>
      <c r="L27" s="36"/>
      <c r="M27" s="35"/>
      <c r="N27" s="35"/>
      <c r="O27" s="35"/>
      <c r="P27" s="35"/>
      <c r="Q27" s="36"/>
      <c r="R27" s="35"/>
      <c r="S27" s="35"/>
      <c r="T27" s="35"/>
      <c r="U27" s="35"/>
      <c r="V27" s="35"/>
      <c r="W27" s="36"/>
    </row>
    <row r="28" spans="1:23" ht="15.95" customHeight="1">
      <c r="A28" s="38"/>
      <c r="B28" s="31"/>
      <c r="C28" s="31"/>
      <c r="D28" s="39" t="s">
        <v>78</v>
      </c>
      <c r="E28" s="345">
        <f>SUM(E27)</f>
        <v>50000</v>
      </c>
      <c r="F28" s="31"/>
      <c r="G28" s="33"/>
      <c r="H28" s="34"/>
      <c r="I28" s="40"/>
      <c r="J28" s="40"/>
      <c r="K28" s="40"/>
      <c r="L28" s="34"/>
      <c r="M28" s="40"/>
      <c r="N28" s="40"/>
      <c r="O28" s="40"/>
      <c r="P28" s="40"/>
      <c r="Q28" s="36"/>
      <c r="R28" s="40"/>
      <c r="S28" s="19"/>
      <c r="T28" s="19"/>
      <c r="U28" s="19"/>
      <c r="V28" s="16"/>
      <c r="W28" s="37"/>
    </row>
    <row r="29" spans="1:23" ht="17.100000000000001" customHeight="1">
      <c r="A29" s="246" t="s">
        <v>79</v>
      </c>
      <c r="B29" s="247"/>
      <c r="C29" s="247"/>
      <c r="D29" s="247"/>
      <c r="E29" s="247"/>
      <c r="F29" s="247"/>
      <c r="G29" s="247"/>
      <c r="H29" s="247"/>
      <c r="I29" s="247"/>
      <c r="J29" s="247"/>
      <c r="K29" s="247"/>
      <c r="L29" s="247"/>
      <c r="M29" s="247"/>
      <c r="N29" s="247"/>
      <c r="O29" s="247"/>
      <c r="P29" s="247"/>
      <c r="Q29" s="247"/>
      <c r="R29" s="247"/>
      <c r="S29" s="247"/>
      <c r="T29" s="247"/>
      <c r="U29" s="247"/>
      <c r="V29" s="247"/>
      <c r="W29" s="248"/>
    </row>
    <row r="30" spans="1:23" ht="99" customHeight="1">
      <c r="A30" s="30">
        <v>12</v>
      </c>
      <c r="B30" s="41" t="s">
        <v>80</v>
      </c>
      <c r="C30" s="41" t="s">
        <v>81</v>
      </c>
      <c r="D30" s="33" t="s">
        <v>82</v>
      </c>
      <c r="E30" s="320">
        <v>50000</v>
      </c>
      <c r="F30" s="31" t="s">
        <v>83</v>
      </c>
      <c r="G30" s="33" t="s">
        <v>73</v>
      </c>
      <c r="H30" s="36"/>
      <c r="I30" s="35"/>
      <c r="J30" s="35"/>
      <c r="K30" s="35"/>
      <c r="L30" s="36"/>
      <c r="M30" s="35"/>
      <c r="N30" s="19"/>
      <c r="O30" s="35"/>
      <c r="P30" s="35"/>
      <c r="Q30" s="36"/>
      <c r="R30" s="35"/>
      <c r="S30" s="35"/>
      <c r="T30" s="35"/>
      <c r="U30" s="19"/>
      <c r="V30" s="35"/>
      <c r="W30" s="36"/>
    </row>
    <row r="31" spans="1:23" ht="99" customHeight="1">
      <c r="A31" s="30">
        <v>13</v>
      </c>
      <c r="B31" s="31" t="s">
        <v>84</v>
      </c>
      <c r="C31" s="31" t="s">
        <v>85</v>
      </c>
      <c r="D31" s="33" t="s">
        <v>86</v>
      </c>
      <c r="E31" s="320">
        <v>100000</v>
      </c>
      <c r="F31" s="31" t="s">
        <v>65</v>
      </c>
      <c r="G31" s="33" t="s">
        <v>48</v>
      </c>
      <c r="H31" s="34"/>
      <c r="I31" s="40"/>
      <c r="J31" s="40"/>
      <c r="K31" s="42"/>
      <c r="L31" s="34"/>
      <c r="M31" s="35"/>
      <c r="N31" s="35"/>
      <c r="O31" s="35"/>
      <c r="P31" s="43"/>
      <c r="Q31" s="36"/>
      <c r="R31" s="40"/>
      <c r="S31" s="19"/>
      <c r="T31" s="19"/>
      <c r="U31" s="19"/>
      <c r="V31" s="16"/>
      <c r="W31" s="37"/>
    </row>
    <row r="32" spans="1:23" ht="147" customHeight="1">
      <c r="A32" s="30">
        <v>14</v>
      </c>
      <c r="B32" s="31" t="s">
        <v>378</v>
      </c>
      <c r="C32" s="241" t="s">
        <v>379</v>
      </c>
      <c r="D32" s="33" t="s">
        <v>87</v>
      </c>
      <c r="E32" s="320">
        <v>20000</v>
      </c>
      <c r="F32" s="31" t="s">
        <v>88</v>
      </c>
      <c r="G32" s="33" t="s">
        <v>89</v>
      </c>
      <c r="H32" s="34"/>
      <c r="I32" s="40"/>
      <c r="J32" s="35"/>
      <c r="K32" s="42"/>
      <c r="L32" s="34"/>
      <c r="M32" s="35"/>
      <c r="N32" s="35"/>
      <c r="O32" s="35"/>
      <c r="P32" s="43"/>
      <c r="Q32" s="36"/>
      <c r="R32" s="35"/>
      <c r="S32" s="35"/>
      <c r="T32" s="19"/>
      <c r="U32" s="19"/>
      <c r="V32" s="16"/>
      <c r="W32" s="37"/>
    </row>
    <row r="33" spans="1:38" ht="87.75" customHeight="1">
      <c r="A33" s="30">
        <v>15</v>
      </c>
      <c r="B33" s="241" t="s">
        <v>90</v>
      </c>
      <c r="C33" s="31" t="s">
        <v>91</v>
      </c>
      <c r="D33" s="33" t="s">
        <v>92</v>
      </c>
      <c r="E33" s="320">
        <v>20000</v>
      </c>
      <c r="F33" s="31" t="s">
        <v>93</v>
      </c>
      <c r="G33" s="33" t="s">
        <v>89</v>
      </c>
      <c r="H33" s="34"/>
      <c r="I33" s="40"/>
      <c r="J33" s="40"/>
      <c r="K33" s="40"/>
      <c r="L33" s="34"/>
      <c r="M33" s="35"/>
      <c r="N33" s="35"/>
      <c r="O33" s="35"/>
      <c r="P33" s="43"/>
      <c r="Q33" s="36"/>
      <c r="R33" s="40"/>
      <c r="S33" s="19"/>
      <c r="T33" s="19"/>
      <c r="U33" s="19"/>
      <c r="V33" s="16"/>
      <c r="W33" s="37"/>
    </row>
    <row r="34" spans="1:38" ht="27" customHeight="1">
      <c r="A34" s="38"/>
      <c r="B34" s="31"/>
      <c r="C34" s="31"/>
      <c r="D34" s="39" t="s">
        <v>94</v>
      </c>
      <c r="E34" s="345">
        <f>SUM((E30:E33))</f>
        <v>190000</v>
      </c>
      <c r="F34" s="31"/>
      <c r="G34" s="33"/>
      <c r="H34" s="34"/>
      <c r="I34" s="40"/>
      <c r="J34" s="40"/>
      <c r="K34" s="40"/>
      <c r="L34" s="34"/>
      <c r="M34" s="40"/>
      <c r="N34" s="40"/>
      <c r="O34" s="40"/>
      <c r="P34" s="40"/>
      <c r="Q34" s="36"/>
      <c r="R34" s="40"/>
      <c r="S34" s="19"/>
      <c r="T34" s="19"/>
      <c r="U34" s="19"/>
      <c r="V34" s="16"/>
      <c r="W34" s="37"/>
    </row>
    <row r="35" spans="1:38" ht="17.100000000000001" customHeight="1">
      <c r="A35" s="246" t="s">
        <v>95</v>
      </c>
      <c r="B35" s="247"/>
      <c r="C35" s="247"/>
      <c r="D35" s="247"/>
      <c r="E35" s="247"/>
      <c r="F35" s="247"/>
      <c r="G35" s="247"/>
      <c r="H35" s="247"/>
      <c r="I35" s="247"/>
      <c r="J35" s="247"/>
      <c r="K35" s="247"/>
      <c r="L35" s="247"/>
      <c r="M35" s="247"/>
      <c r="N35" s="247"/>
      <c r="O35" s="247"/>
      <c r="P35" s="247"/>
      <c r="Q35" s="247"/>
      <c r="R35" s="247"/>
      <c r="S35" s="247"/>
      <c r="T35" s="247"/>
      <c r="U35" s="247"/>
      <c r="V35" s="247"/>
      <c r="W35" s="248"/>
    </row>
    <row r="36" spans="1:38" s="311" customFormat="1" ht="108.4" customHeight="1">
      <c r="A36" s="319">
        <v>16</v>
      </c>
      <c r="B36" s="301" t="s">
        <v>96</v>
      </c>
      <c r="C36" s="301" t="s">
        <v>97</v>
      </c>
      <c r="D36" s="301" t="s">
        <v>98</v>
      </c>
      <c r="E36" s="320">
        <v>80000</v>
      </c>
      <c r="F36" s="321" t="s">
        <v>99</v>
      </c>
      <c r="G36" s="301" t="s">
        <v>73</v>
      </c>
      <c r="H36" s="314"/>
      <c r="I36" s="313"/>
      <c r="J36" s="313"/>
      <c r="K36" s="313"/>
      <c r="L36" s="314"/>
      <c r="M36" s="313"/>
      <c r="N36" s="313"/>
      <c r="O36" s="313"/>
      <c r="P36" s="313"/>
      <c r="Q36" s="312"/>
      <c r="R36" s="313"/>
      <c r="S36" s="313"/>
      <c r="T36" s="313"/>
      <c r="U36" s="313"/>
      <c r="V36" s="313"/>
      <c r="W36" s="315"/>
    </row>
    <row r="37" spans="1:38" s="311" customFormat="1" ht="123" customHeight="1">
      <c r="A37" s="319">
        <v>17</v>
      </c>
      <c r="B37" s="301" t="s">
        <v>380</v>
      </c>
      <c r="C37" s="301" t="s">
        <v>100</v>
      </c>
      <c r="D37" s="301" t="s">
        <v>101</v>
      </c>
      <c r="E37" s="320">
        <v>40000</v>
      </c>
      <c r="F37" s="301" t="s">
        <v>101</v>
      </c>
      <c r="G37" s="301"/>
      <c r="H37" s="314"/>
      <c r="I37" s="313"/>
      <c r="J37" s="313"/>
      <c r="K37" s="313"/>
      <c r="L37" s="314"/>
      <c r="M37" s="313"/>
      <c r="N37" s="313"/>
      <c r="O37" s="313"/>
      <c r="P37" s="313"/>
      <c r="Q37" s="312"/>
      <c r="R37" s="313"/>
      <c r="S37" s="313"/>
      <c r="T37" s="313"/>
      <c r="U37" s="313"/>
      <c r="V37" s="313"/>
      <c r="W37" s="315"/>
    </row>
    <row r="38" spans="1:38" s="311" customFormat="1" ht="115.5" customHeight="1">
      <c r="A38" s="319">
        <v>18</v>
      </c>
      <c r="B38" s="301" t="s">
        <v>382</v>
      </c>
      <c r="C38" s="301" t="s">
        <v>381</v>
      </c>
      <c r="D38" s="301" t="s">
        <v>383</v>
      </c>
      <c r="E38" s="320">
        <v>40000</v>
      </c>
      <c r="F38" s="321" t="s">
        <v>102</v>
      </c>
      <c r="G38" s="301" t="s">
        <v>73</v>
      </c>
      <c r="H38" s="314"/>
      <c r="I38" s="316"/>
      <c r="J38" s="313"/>
      <c r="K38" s="313"/>
      <c r="L38" s="314"/>
      <c r="M38" s="316"/>
      <c r="N38" s="316"/>
      <c r="O38" s="316"/>
      <c r="P38" s="316"/>
      <c r="Q38" s="312"/>
      <c r="R38" s="316"/>
      <c r="S38" s="316"/>
      <c r="T38" s="316"/>
      <c r="U38" s="316"/>
      <c r="V38" s="316"/>
      <c r="W38" s="315"/>
    </row>
    <row r="39" spans="1:38" s="311" customFormat="1" ht="159" customHeight="1">
      <c r="A39" s="319">
        <v>19</v>
      </c>
      <c r="B39" s="301" t="s">
        <v>103</v>
      </c>
      <c r="C39" s="301" t="s">
        <v>104</v>
      </c>
      <c r="D39" s="301" t="s">
        <v>105</v>
      </c>
      <c r="E39" s="320">
        <v>40000</v>
      </c>
      <c r="F39" s="321" t="s">
        <v>106</v>
      </c>
      <c r="G39" s="321" t="s">
        <v>48</v>
      </c>
      <c r="H39" s="312"/>
      <c r="I39" s="316"/>
      <c r="J39" s="316"/>
      <c r="K39" s="316"/>
      <c r="L39" s="312"/>
      <c r="M39" s="313"/>
      <c r="N39" s="313"/>
      <c r="O39" s="313"/>
      <c r="P39" s="316"/>
      <c r="Q39" s="312"/>
      <c r="R39" s="316"/>
      <c r="S39" s="313"/>
      <c r="T39" s="313"/>
      <c r="U39" s="313"/>
      <c r="V39" s="316"/>
      <c r="W39" s="312"/>
    </row>
    <row r="40" spans="1:38" s="311" customFormat="1" ht="51" customHeight="1">
      <c r="A40" s="319">
        <v>20</v>
      </c>
      <c r="B40" s="301" t="s">
        <v>107</v>
      </c>
      <c r="C40" s="301" t="s">
        <v>108</v>
      </c>
      <c r="D40" s="301" t="s">
        <v>109</v>
      </c>
      <c r="E40" s="320">
        <v>150000</v>
      </c>
      <c r="F40" s="321" t="s">
        <v>110</v>
      </c>
      <c r="G40" s="321" t="s">
        <v>73</v>
      </c>
      <c r="H40" s="312"/>
      <c r="I40" s="313"/>
      <c r="J40" s="313"/>
      <c r="K40" s="313"/>
      <c r="L40" s="312"/>
      <c r="M40" s="313"/>
      <c r="N40" s="313"/>
      <c r="O40" s="313"/>
      <c r="P40" s="313"/>
      <c r="Q40" s="312"/>
      <c r="R40" s="313"/>
      <c r="S40" s="313"/>
      <c r="T40" s="313"/>
      <c r="U40" s="313"/>
      <c r="V40" s="313"/>
      <c r="W40" s="312"/>
    </row>
    <row r="41" spans="1:38" s="311" customFormat="1" ht="87" customHeight="1">
      <c r="A41" s="319">
        <v>21</v>
      </c>
      <c r="B41" s="301" t="s">
        <v>384</v>
      </c>
      <c r="C41" s="301" t="s">
        <v>111</v>
      </c>
      <c r="D41" s="301" t="s">
        <v>112</v>
      </c>
      <c r="E41" s="320">
        <v>50000</v>
      </c>
      <c r="F41" s="321" t="s">
        <v>113</v>
      </c>
      <c r="G41" s="321" t="s">
        <v>73</v>
      </c>
      <c r="H41" s="312"/>
      <c r="I41" s="313"/>
      <c r="J41" s="313"/>
      <c r="K41" s="313"/>
      <c r="L41" s="312"/>
      <c r="M41" s="313"/>
      <c r="N41" s="313"/>
      <c r="O41" s="313"/>
      <c r="P41" s="313"/>
      <c r="Q41" s="312"/>
      <c r="R41" s="313"/>
      <c r="S41" s="313"/>
      <c r="T41" s="313"/>
      <c r="U41" s="313"/>
      <c r="V41" s="313"/>
      <c r="W41" s="312"/>
    </row>
    <row r="42" spans="1:38" s="311" customFormat="1" ht="99" customHeight="1">
      <c r="A42" s="319">
        <v>22</v>
      </c>
      <c r="B42" s="301" t="s">
        <v>114</v>
      </c>
      <c r="C42" s="301" t="s">
        <v>115</v>
      </c>
      <c r="D42" s="321" t="s">
        <v>116</v>
      </c>
      <c r="E42" s="320">
        <v>15000</v>
      </c>
      <c r="F42" s="321" t="s">
        <v>117</v>
      </c>
      <c r="G42" s="322"/>
      <c r="H42" s="312"/>
      <c r="I42" s="313"/>
      <c r="J42" s="313"/>
      <c r="K42" s="313"/>
      <c r="L42" s="312"/>
      <c r="M42" s="313"/>
      <c r="N42" s="313"/>
      <c r="O42" s="313"/>
      <c r="P42" s="313"/>
      <c r="Q42" s="312"/>
      <c r="R42" s="313"/>
      <c r="S42" s="313"/>
      <c r="T42" s="313"/>
      <c r="U42" s="313"/>
      <c r="V42" s="313"/>
      <c r="W42" s="312"/>
    </row>
    <row r="43" spans="1:38" ht="27" customHeight="1">
      <c r="A43" s="38"/>
      <c r="B43" s="33"/>
      <c r="C43" s="33"/>
      <c r="D43" s="39" t="s">
        <v>118</v>
      </c>
      <c r="E43" s="345">
        <f>SUM((E36:E42))</f>
        <v>415000</v>
      </c>
      <c r="F43" s="31"/>
      <c r="G43" s="33"/>
      <c r="H43" s="34"/>
      <c r="I43" s="35"/>
      <c r="J43" s="35"/>
      <c r="K43" s="35"/>
      <c r="L43" s="34"/>
      <c r="M43" s="35"/>
      <c r="N43" s="35"/>
      <c r="O43" s="35"/>
      <c r="P43" s="35"/>
      <c r="Q43" s="36"/>
      <c r="R43" s="35"/>
      <c r="S43" s="35"/>
      <c r="T43" s="35"/>
      <c r="U43" s="35"/>
      <c r="V43" s="35"/>
      <c r="W43" s="37"/>
    </row>
    <row r="44" spans="1:38" ht="15.75" customHeight="1">
      <c r="A44" s="38">
        <v>23</v>
      </c>
      <c r="B44" s="39" t="s">
        <v>119</v>
      </c>
      <c r="C44" s="45"/>
      <c r="D44" s="46"/>
      <c r="E44" s="347">
        <f>E25+E28+E34+E43</f>
        <v>1285000</v>
      </c>
      <c r="F44" s="47"/>
      <c r="G44" s="44"/>
      <c r="H44" s="48"/>
      <c r="I44" s="19"/>
      <c r="J44" s="19"/>
      <c r="K44" s="19"/>
      <c r="L44" s="36"/>
      <c r="M44" s="19"/>
      <c r="N44" s="19"/>
      <c r="O44" s="19"/>
      <c r="P44" s="19"/>
      <c r="Q44" s="36"/>
      <c r="R44" s="19"/>
      <c r="S44" s="19"/>
      <c r="T44" s="19"/>
      <c r="U44" s="19"/>
      <c r="V44" s="19"/>
      <c r="W44" s="36"/>
    </row>
    <row r="45" spans="1:38" ht="33.75" customHeight="1">
      <c r="A45" s="30">
        <v>24</v>
      </c>
      <c r="B45" s="39" t="s">
        <v>416</v>
      </c>
      <c r="C45" s="240" t="s">
        <v>415</v>
      </c>
      <c r="D45" s="240" t="s">
        <v>415</v>
      </c>
      <c r="E45" s="347">
        <f>(E44*0.05)</f>
        <v>64250</v>
      </c>
      <c r="F45" s="240" t="s">
        <v>415</v>
      </c>
      <c r="G45" s="44"/>
      <c r="H45" s="34"/>
      <c r="I45" s="19"/>
      <c r="J45" s="19"/>
      <c r="K45" s="19"/>
      <c r="L45" s="36"/>
      <c r="M45" s="19"/>
      <c r="N45" s="19"/>
      <c r="O45" s="19"/>
      <c r="P45" s="19"/>
      <c r="Q45" s="36"/>
      <c r="R45" s="19"/>
      <c r="S45" s="19"/>
      <c r="T45" s="19"/>
      <c r="U45" s="19"/>
      <c r="V45" s="19"/>
      <c r="W45" s="36"/>
    </row>
    <row r="46" spans="1:38" ht="15.75" customHeight="1">
      <c r="A46" s="49"/>
      <c r="B46" s="50" t="s">
        <v>121</v>
      </c>
      <c r="C46" s="38"/>
      <c r="D46" s="51"/>
      <c r="E46" s="348">
        <f>SUM(E44:E45)</f>
        <v>1349250</v>
      </c>
      <c r="F46" s="52"/>
      <c r="G46" s="53"/>
      <c r="H46" s="54"/>
      <c r="I46" s="55"/>
      <c r="J46" s="55"/>
      <c r="K46" s="55"/>
      <c r="L46" s="54"/>
      <c r="M46" s="55"/>
      <c r="N46" s="55"/>
      <c r="O46" s="55"/>
      <c r="P46" s="55"/>
      <c r="Q46" s="56"/>
      <c r="R46" s="55"/>
      <c r="S46" s="55"/>
      <c r="T46" s="55"/>
      <c r="U46" s="55"/>
      <c r="V46" s="55"/>
      <c r="W46" s="56"/>
      <c r="AL46" s="5">
        <v>0</v>
      </c>
    </row>
    <row r="47" spans="1:38" ht="15.75" customHeight="1">
      <c r="A47" s="57"/>
      <c r="B47" s="58"/>
      <c r="C47" s="243" t="s">
        <v>372</v>
      </c>
      <c r="D47" s="58"/>
      <c r="E47" s="349"/>
      <c r="F47" s="59"/>
      <c r="G47" s="58"/>
      <c r="H47" s="58"/>
      <c r="I47" s="58"/>
      <c r="J47" s="58"/>
      <c r="K47" s="58"/>
      <c r="L47" s="58"/>
      <c r="M47" s="58"/>
      <c r="N47" s="58"/>
      <c r="O47" s="58"/>
      <c r="P47" s="58"/>
      <c r="Q47" s="58"/>
      <c r="R47" s="58"/>
      <c r="S47" s="58"/>
      <c r="T47" s="58"/>
      <c r="U47" s="58"/>
      <c r="V47" s="58"/>
      <c r="W47" s="60"/>
    </row>
    <row r="48" spans="1:38" ht="15.75" customHeight="1">
      <c r="A48" s="61"/>
      <c r="B48" s="62"/>
      <c r="C48" s="62"/>
      <c r="D48" s="242"/>
      <c r="E48" s="330"/>
      <c r="F48" s="62"/>
      <c r="G48" s="62"/>
      <c r="H48" s="62"/>
      <c r="I48" s="62"/>
      <c r="J48" s="62"/>
      <c r="K48" s="62"/>
      <c r="L48" s="62"/>
      <c r="M48" s="62"/>
      <c r="N48" s="62"/>
      <c r="O48" s="62"/>
      <c r="P48" s="62"/>
      <c r="Q48" s="62"/>
      <c r="R48" s="62"/>
      <c r="S48" s="62"/>
      <c r="T48" s="62"/>
      <c r="U48" s="62"/>
      <c r="V48" s="62"/>
      <c r="W48" s="63"/>
    </row>
    <row r="49" spans="1:23" ht="15.75" customHeight="1">
      <c r="A49" s="61"/>
      <c r="B49" s="62"/>
      <c r="C49" s="62"/>
      <c r="D49" s="62"/>
      <c r="E49" s="330"/>
      <c r="F49" s="62"/>
      <c r="G49" s="62"/>
      <c r="H49" s="62"/>
      <c r="I49" s="62"/>
      <c r="J49" s="62"/>
      <c r="K49" s="62"/>
      <c r="L49" s="62"/>
      <c r="M49" s="62"/>
      <c r="N49" s="62"/>
      <c r="O49" s="62"/>
      <c r="P49" s="62"/>
      <c r="Q49" s="62"/>
      <c r="R49" s="62"/>
      <c r="S49" s="62"/>
      <c r="T49" s="62"/>
      <c r="U49" s="62"/>
      <c r="V49" s="62"/>
      <c r="W49" s="63"/>
    </row>
    <row r="50" spans="1:23" ht="15.75" customHeight="1">
      <c r="A50" s="64"/>
      <c r="B50" s="65"/>
      <c r="C50" s="65"/>
      <c r="D50" s="65"/>
      <c r="E50" s="350"/>
      <c r="F50" s="65"/>
      <c r="G50" s="65"/>
      <c r="H50" s="65"/>
      <c r="I50" s="65"/>
      <c r="J50" s="65"/>
      <c r="K50" s="65"/>
      <c r="L50" s="65"/>
      <c r="M50" s="65"/>
      <c r="N50" s="65"/>
      <c r="O50" s="65"/>
      <c r="P50" s="65"/>
      <c r="Q50" s="65"/>
      <c r="R50" s="65"/>
      <c r="S50" s="65"/>
      <c r="T50" s="65"/>
      <c r="U50" s="65"/>
      <c r="V50" s="65"/>
      <c r="W50" s="66"/>
    </row>
  </sheetData>
  <mergeCells count="15">
    <mergeCell ref="A7:W7"/>
    <mergeCell ref="I8:W8"/>
    <mergeCell ref="A9:A13"/>
    <mergeCell ref="B9:B13"/>
    <mergeCell ref="C9:C13"/>
    <mergeCell ref="D9:D13"/>
    <mergeCell ref="A14:W14"/>
    <mergeCell ref="A26:W26"/>
    <mergeCell ref="A29:W29"/>
    <mergeCell ref="A35:W35"/>
    <mergeCell ref="F9:F13"/>
    <mergeCell ref="G9:G13"/>
    <mergeCell ref="I9:W9"/>
    <mergeCell ref="I13:W13"/>
    <mergeCell ref="E9:E13"/>
  </mergeCells>
  <pageMargins left="0.7" right="0.7" top="0.75" bottom="0.75" header="0" footer="0"/>
  <pageSetup scale="74" orientation="landscape" r:id="rId1"/>
  <headerFooter>
    <oddFooter>&amp;L&amp;"Arial,Italic"&amp;11&amp;K000000CEFOR 2023 Consolidated Work and Procurement Plans_08Feb2023&amp;R&amp;"Helvetica,Regular"&amp;12&amp;K000000&amp;P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2"/>
  <sheetViews>
    <sheetView showGridLines="0" workbookViewId="0">
      <selection activeCell="A5" sqref="A5"/>
    </sheetView>
  </sheetViews>
  <sheetFormatPr defaultColWidth="12.625" defaultRowHeight="15" customHeight="1"/>
  <cols>
    <col min="1" max="1" width="22.875" style="5" customWidth="1"/>
    <col min="2" max="2" width="12.625" style="5" customWidth="1"/>
    <col min="3" max="3" width="6.625" style="5" customWidth="1"/>
    <col min="4" max="4" width="12.375" style="5" customWidth="1"/>
    <col min="5" max="5" width="13.875" style="5" customWidth="1"/>
    <col min="6" max="6" width="10" style="5" customWidth="1"/>
    <col min="7" max="7" width="11" style="5" customWidth="1"/>
    <col min="8" max="8" width="9.875" style="5" customWidth="1"/>
    <col min="9" max="9" width="9.375" style="5" customWidth="1"/>
    <col min="10" max="10" width="11.5" style="5" customWidth="1"/>
    <col min="11" max="11" width="10.375" style="5" customWidth="1"/>
    <col min="12" max="12" width="11.875" style="5" customWidth="1"/>
    <col min="13" max="13" width="10.5" style="5" customWidth="1"/>
    <col min="14" max="14" width="12.375" style="5" customWidth="1"/>
    <col min="15" max="15" width="10.875" style="5" customWidth="1"/>
    <col min="16" max="16" width="10.375" style="5" customWidth="1"/>
    <col min="17" max="17" width="9" style="5" customWidth="1"/>
    <col min="18" max="18" width="9.625" style="5" customWidth="1"/>
    <col min="19" max="19" width="9.125" style="5" customWidth="1"/>
    <col min="20" max="20" width="8.625" style="5" customWidth="1"/>
    <col min="21" max="21" width="9.5" style="5" customWidth="1"/>
    <col min="22" max="24" width="9.625" style="5" customWidth="1"/>
    <col min="25" max="25" width="10.375" style="5" customWidth="1"/>
    <col min="26" max="26" width="12.625" style="5" customWidth="1"/>
    <col min="27" max="16384" width="12.625" style="5"/>
  </cols>
  <sheetData>
    <row r="1" spans="1:25" ht="15.95" customHeight="1">
      <c r="A1" s="6" t="s">
        <v>7</v>
      </c>
      <c r="B1" s="67"/>
      <c r="C1" s="67"/>
      <c r="D1" s="67"/>
      <c r="E1" s="67"/>
      <c r="F1" s="67"/>
      <c r="G1" s="68"/>
      <c r="H1" s="69"/>
      <c r="I1" s="69"/>
      <c r="J1" s="69"/>
      <c r="K1" s="69"/>
      <c r="L1" s="69"/>
      <c r="M1" s="69"/>
      <c r="N1" s="69"/>
      <c r="O1" s="69"/>
      <c r="P1" s="69"/>
      <c r="Q1" s="69"/>
      <c r="R1" s="69"/>
      <c r="S1" s="69"/>
      <c r="T1" s="69"/>
      <c r="U1" s="69"/>
      <c r="V1" s="69"/>
      <c r="W1" s="69"/>
      <c r="X1" s="69"/>
      <c r="Y1" s="70"/>
    </row>
    <row r="2" spans="1:25" ht="15.95" customHeight="1">
      <c r="A2" s="9" t="s">
        <v>124</v>
      </c>
      <c r="B2" s="71"/>
      <c r="C2" s="71"/>
      <c r="D2" s="71"/>
      <c r="E2" s="71"/>
      <c r="F2" s="71"/>
      <c r="G2" s="72"/>
      <c r="H2" s="73"/>
      <c r="I2" s="73"/>
      <c r="J2" s="73"/>
      <c r="K2" s="73"/>
      <c r="L2" s="73"/>
      <c r="M2" s="73"/>
      <c r="N2" s="73"/>
      <c r="O2" s="73"/>
      <c r="P2" s="73"/>
      <c r="Q2" s="73"/>
      <c r="R2" s="73"/>
      <c r="S2" s="73"/>
      <c r="T2" s="73"/>
      <c r="U2" s="73"/>
      <c r="V2" s="73"/>
      <c r="W2" s="73"/>
      <c r="X2" s="73"/>
      <c r="Y2" s="74"/>
    </row>
    <row r="3" spans="1:25" ht="15.95" customHeight="1">
      <c r="A3" s="12" t="s">
        <v>9</v>
      </c>
      <c r="B3" s="71"/>
      <c r="C3" s="71"/>
      <c r="D3" s="71"/>
      <c r="E3" s="71"/>
      <c r="F3" s="71"/>
      <c r="G3" s="72"/>
      <c r="H3" s="73"/>
      <c r="I3" s="73"/>
      <c r="J3" s="73"/>
      <c r="K3" s="73"/>
      <c r="L3" s="73"/>
      <c r="M3" s="73"/>
      <c r="N3" s="73"/>
      <c r="O3" s="73"/>
      <c r="P3" s="73"/>
      <c r="Q3" s="73"/>
      <c r="R3" s="73"/>
      <c r="S3" s="73"/>
      <c r="T3" s="73"/>
      <c r="U3" s="73"/>
      <c r="V3" s="73"/>
      <c r="W3" s="73"/>
      <c r="X3" s="73"/>
      <c r="Y3" s="74"/>
    </row>
    <row r="4" spans="1:25" ht="15.95" customHeight="1">
      <c r="A4" s="12" t="s">
        <v>125</v>
      </c>
      <c r="B4" s="71"/>
      <c r="C4" s="71"/>
      <c r="D4" s="71"/>
      <c r="E4" s="71"/>
      <c r="F4" s="71"/>
      <c r="G4" s="72"/>
      <c r="H4" s="73"/>
      <c r="I4" s="73"/>
      <c r="J4" s="73"/>
      <c r="K4" s="73"/>
      <c r="L4" s="73"/>
      <c r="M4" s="73"/>
      <c r="N4" s="73"/>
      <c r="O4" s="73"/>
      <c r="P4" s="73"/>
      <c r="Q4" s="73"/>
      <c r="R4" s="73"/>
      <c r="S4" s="73"/>
      <c r="T4" s="73"/>
      <c r="U4" s="73"/>
      <c r="V4" s="73"/>
      <c r="W4" s="73"/>
      <c r="X4" s="73"/>
      <c r="Y4" s="74"/>
    </row>
    <row r="5" spans="1:25" ht="15.95" customHeight="1">
      <c r="A5" s="239" t="s">
        <v>425</v>
      </c>
      <c r="B5" s="71"/>
      <c r="C5" s="71"/>
      <c r="D5" s="71"/>
      <c r="E5" s="71"/>
      <c r="F5" s="71"/>
      <c r="G5" s="72"/>
      <c r="H5" s="73"/>
      <c r="I5" s="73"/>
      <c r="J5" s="73"/>
      <c r="K5" s="73"/>
      <c r="L5" s="73"/>
      <c r="M5" s="73"/>
      <c r="N5" s="73"/>
      <c r="O5" s="73"/>
      <c r="P5" s="73"/>
      <c r="Q5" s="73"/>
      <c r="R5" s="73"/>
      <c r="S5" s="73"/>
      <c r="T5" s="73"/>
      <c r="U5" s="73"/>
      <c r="V5" s="73"/>
      <c r="W5" s="73"/>
      <c r="X5" s="73"/>
      <c r="Y5" s="74"/>
    </row>
    <row r="6" spans="1:25" ht="15.95" customHeight="1">
      <c r="A6" s="75"/>
      <c r="B6" s="76"/>
      <c r="C6" s="76"/>
      <c r="D6" s="76"/>
      <c r="E6" s="76"/>
      <c r="F6" s="76"/>
      <c r="G6" s="77"/>
      <c r="H6" s="78"/>
      <c r="I6" s="78"/>
      <c r="J6" s="78"/>
      <c r="K6" s="78"/>
      <c r="L6" s="78"/>
      <c r="M6" s="78"/>
      <c r="N6" s="78"/>
      <c r="O6" s="78"/>
      <c r="P6" s="78"/>
      <c r="Q6" s="78"/>
      <c r="R6" s="78"/>
      <c r="S6" s="78"/>
      <c r="T6" s="78"/>
      <c r="U6" s="78"/>
      <c r="V6" s="78"/>
      <c r="W6" s="78"/>
      <c r="X6" s="78"/>
      <c r="Y6" s="79"/>
    </row>
    <row r="7" spans="1:25" ht="15.95" customHeight="1">
      <c r="A7" s="80"/>
      <c r="B7" s="80"/>
      <c r="C7" s="80"/>
      <c r="D7" s="80"/>
      <c r="E7" s="80"/>
      <c r="F7" s="80"/>
      <c r="G7" s="81"/>
      <c r="H7" s="80"/>
      <c r="I7" s="80"/>
      <c r="J7" s="270" t="s">
        <v>126</v>
      </c>
      <c r="K7" s="271"/>
      <c r="L7" s="82" t="s">
        <v>127</v>
      </c>
      <c r="M7" s="83"/>
      <c r="N7" s="83"/>
      <c r="O7" s="80"/>
      <c r="P7" s="80"/>
      <c r="Q7" s="80"/>
      <c r="R7" s="80"/>
      <c r="S7" s="80"/>
      <c r="T7" s="80"/>
      <c r="U7" s="80"/>
      <c r="V7" s="80"/>
      <c r="W7" s="80"/>
      <c r="X7" s="80"/>
      <c r="Y7" s="80"/>
    </row>
    <row r="8" spans="1:25" ht="22.7" customHeight="1">
      <c r="A8" s="84" t="s">
        <v>75</v>
      </c>
      <c r="B8" s="85"/>
      <c r="C8" s="274" t="s">
        <v>128</v>
      </c>
      <c r="D8" s="275"/>
      <c r="E8" s="276"/>
      <c r="F8" s="276"/>
      <c r="G8" s="276"/>
      <c r="H8" s="277"/>
      <c r="I8" s="80"/>
      <c r="J8" s="272"/>
      <c r="K8" s="273"/>
      <c r="L8" s="86" t="s">
        <v>129</v>
      </c>
      <c r="M8" s="274" t="s">
        <v>130</v>
      </c>
      <c r="N8" s="254"/>
      <c r="O8" s="274" t="s">
        <v>131</v>
      </c>
      <c r="P8" s="254"/>
      <c r="Q8" s="80"/>
      <c r="R8" s="274" t="s">
        <v>132</v>
      </c>
      <c r="S8" s="275"/>
      <c r="T8" s="276"/>
      <c r="U8" s="277"/>
      <c r="V8" s="274" t="s">
        <v>133</v>
      </c>
      <c r="W8" s="275"/>
      <c r="X8" s="276"/>
      <c r="Y8" s="277"/>
    </row>
    <row r="9" spans="1:25" ht="32.65" customHeight="1">
      <c r="A9" s="87" t="s">
        <v>134</v>
      </c>
      <c r="B9" s="87" t="s">
        <v>135</v>
      </c>
      <c r="C9" s="87" t="s">
        <v>136</v>
      </c>
      <c r="D9" s="87" t="s">
        <v>137</v>
      </c>
      <c r="E9" s="87" t="s">
        <v>138</v>
      </c>
      <c r="F9" s="87" t="s">
        <v>139</v>
      </c>
      <c r="G9" s="87" t="s">
        <v>140</v>
      </c>
      <c r="H9" s="87" t="s">
        <v>141</v>
      </c>
      <c r="I9" s="87" t="s">
        <v>142</v>
      </c>
      <c r="J9" s="87" t="s">
        <v>143</v>
      </c>
      <c r="K9" s="87" t="s">
        <v>144</v>
      </c>
      <c r="L9" s="87" t="s">
        <v>145</v>
      </c>
      <c r="M9" s="87" t="s">
        <v>146</v>
      </c>
      <c r="N9" s="87" t="s">
        <v>147</v>
      </c>
      <c r="O9" s="87" t="s">
        <v>148</v>
      </c>
      <c r="P9" s="87" t="s">
        <v>144</v>
      </c>
      <c r="Q9" s="87" t="s">
        <v>142</v>
      </c>
      <c r="R9" s="87" t="s">
        <v>149</v>
      </c>
      <c r="S9" s="87" t="s">
        <v>150</v>
      </c>
      <c r="T9" s="87" t="s">
        <v>151</v>
      </c>
      <c r="U9" s="87" t="s">
        <v>152</v>
      </c>
      <c r="V9" s="87" t="s">
        <v>153</v>
      </c>
      <c r="W9" s="87" t="s">
        <v>154</v>
      </c>
      <c r="X9" s="87" t="s">
        <v>155</v>
      </c>
      <c r="Y9" s="87" t="s">
        <v>156</v>
      </c>
    </row>
    <row r="10" spans="1:25" ht="15.95" customHeight="1">
      <c r="A10" s="261" t="s">
        <v>157</v>
      </c>
      <c r="B10" s="88"/>
      <c r="C10" s="88"/>
      <c r="D10" s="88"/>
      <c r="E10" s="88"/>
      <c r="F10" s="88"/>
      <c r="G10" s="89" t="s">
        <v>158</v>
      </c>
      <c r="H10" s="88"/>
      <c r="I10" s="90" t="s">
        <v>159</v>
      </c>
      <c r="J10" s="89" t="s">
        <v>160</v>
      </c>
      <c r="K10" s="89" t="s">
        <v>161</v>
      </c>
      <c r="L10" s="89" t="s">
        <v>162</v>
      </c>
      <c r="M10" s="89" t="s">
        <v>162</v>
      </c>
      <c r="N10" s="90" t="s">
        <v>163</v>
      </c>
      <c r="O10" s="89" t="s">
        <v>164</v>
      </c>
      <c r="P10" s="89" t="s">
        <v>165</v>
      </c>
      <c r="Q10" s="90" t="s">
        <v>159</v>
      </c>
      <c r="R10" s="88"/>
      <c r="S10" s="89" t="s">
        <v>166</v>
      </c>
      <c r="T10" s="88"/>
      <c r="U10" s="89" t="s">
        <v>167</v>
      </c>
      <c r="V10" s="88"/>
      <c r="W10" s="88"/>
      <c r="X10" s="88"/>
      <c r="Y10" s="88"/>
    </row>
    <row r="11" spans="1:25" ht="15.95" customHeight="1">
      <c r="A11" s="251"/>
      <c r="B11" s="88"/>
      <c r="C11" s="88"/>
      <c r="D11" s="88"/>
      <c r="E11" s="88"/>
      <c r="F11" s="88"/>
      <c r="G11" s="89" t="s">
        <v>168</v>
      </c>
      <c r="H11" s="88"/>
      <c r="I11" s="90" t="s">
        <v>169</v>
      </c>
      <c r="J11" s="88"/>
      <c r="K11" s="88"/>
      <c r="L11" s="88"/>
      <c r="M11" s="88"/>
      <c r="N11" s="88"/>
      <c r="O11" s="88"/>
      <c r="P11" s="88"/>
      <c r="Q11" s="90" t="s">
        <v>169</v>
      </c>
      <c r="R11" s="88"/>
      <c r="S11" s="88"/>
      <c r="T11" s="88"/>
      <c r="U11" s="88"/>
      <c r="V11" s="88"/>
      <c r="W11" s="88"/>
      <c r="X11" s="88"/>
      <c r="Y11" s="88"/>
    </row>
    <row r="12" spans="1:25" ht="15.95" customHeight="1">
      <c r="A12" s="90" t="s">
        <v>170</v>
      </c>
      <c r="B12" s="88"/>
      <c r="C12" s="88"/>
      <c r="D12" s="88"/>
      <c r="E12" s="88"/>
      <c r="F12" s="88"/>
      <c r="G12" s="88"/>
      <c r="H12" s="88"/>
      <c r="I12" s="88"/>
      <c r="J12" s="88"/>
      <c r="K12" s="88"/>
      <c r="L12" s="88"/>
      <c r="M12" s="88"/>
      <c r="N12" s="88"/>
      <c r="O12" s="88"/>
      <c r="P12" s="88"/>
      <c r="Q12" s="88"/>
      <c r="R12" s="88"/>
      <c r="S12" s="88"/>
      <c r="T12" s="88"/>
      <c r="U12" s="88"/>
      <c r="V12" s="88"/>
      <c r="W12" s="88"/>
      <c r="X12" s="88"/>
      <c r="Y12" s="88"/>
    </row>
    <row r="13" spans="1:25" ht="101.65" customHeight="1">
      <c r="A13" s="303" t="s">
        <v>390</v>
      </c>
      <c r="B13" s="303" t="s">
        <v>391</v>
      </c>
      <c r="C13" s="92">
        <v>10</v>
      </c>
      <c r="D13" s="93" t="s">
        <v>171</v>
      </c>
      <c r="E13" s="91" t="s">
        <v>172</v>
      </c>
      <c r="F13" s="94">
        <v>50000</v>
      </c>
      <c r="G13" s="95" t="s">
        <v>173</v>
      </c>
      <c r="H13" s="95" t="s">
        <v>173</v>
      </c>
      <c r="I13" s="96" t="s">
        <v>159</v>
      </c>
      <c r="J13" s="95" t="s">
        <v>174</v>
      </c>
      <c r="K13" s="95" t="s">
        <v>174</v>
      </c>
      <c r="L13" s="95" t="s">
        <v>174</v>
      </c>
      <c r="M13" s="97">
        <v>45369</v>
      </c>
      <c r="N13" s="98">
        <v>45295</v>
      </c>
      <c r="O13" s="95" t="s">
        <v>174</v>
      </c>
      <c r="P13" s="95" t="s">
        <v>174</v>
      </c>
      <c r="Q13" s="96" t="s">
        <v>159</v>
      </c>
      <c r="R13" s="99">
        <f>F13</f>
        <v>50000</v>
      </c>
      <c r="S13" s="98">
        <v>45508</v>
      </c>
      <c r="T13" s="95" t="s">
        <v>174</v>
      </c>
      <c r="U13" s="97">
        <v>45398</v>
      </c>
      <c r="V13" s="97">
        <v>45405</v>
      </c>
      <c r="W13" s="97">
        <v>45439</v>
      </c>
      <c r="X13" s="98">
        <v>45449</v>
      </c>
      <c r="Y13" s="99">
        <f>R13</f>
        <v>50000</v>
      </c>
    </row>
    <row r="14" spans="1:25" ht="32.1" customHeight="1">
      <c r="A14" s="91" t="s">
        <v>175</v>
      </c>
      <c r="B14" s="100"/>
      <c r="C14" s="101"/>
      <c r="D14" s="102"/>
      <c r="E14" s="100"/>
      <c r="F14" s="94">
        <f>F13*0.05</f>
        <v>2500</v>
      </c>
      <c r="G14" s="103"/>
      <c r="H14" s="103"/>
      <c r="I14" s="104"/>
      <c r="J14" s="103"/>
      <c r="K14" s="103"/>
      <c r="L14" s="103"/>
      <c r="M14" s="103"/>
      <c r="N14" s="98"/>
      <c r="O14" s="103"/>
      <c r="P14" s="103"/>
      <c r="Q14" s="104"/>
      <c r="R14" s="94">
        <f>R13*0.05</f>
        <v>2500</v>
      </c>
      <c r="S14" s="98"/>
      <c r="T14" s="103"/>
      <c r="U14" s="103"/>
      <c r="V14" s="103"/>
      <c r="W14" s="103"/>
      <c r="X14" s="98"/>
      <c r="Y14" s="94">
        <f>Y13*0.05</f>
        <v>2500</v>
      </c>
    </row>
    <row r="15" spans="1:25" ht="15" customHeight="1">
      <c r="A15" s="105"/>
      <c r="B15" s="105"/>
      <c r="C15" s="105"/>
      <c r="D15" s="105"/>
      <c r="E15" s="105"/>
      <c r="F15" s="105"/>
      <c r="G15" s="105"/>
      <c r="H15" s="105"/>
      <c r="I15" s="104"/>
      <c r="J15" s="105"/>
      <c r="K15" s="105"/>
      <c r="L15" s="105"/>
      <c r="M15" s="105"/>
      <c r="N15" s="105"/>
      <c r="O15" s="105"/>
      <c r="P15" s="105"/>
      <c r="Q15" s="104"/>
      <c r="R15" s="105"/>
      <c r="S15" s="105"/>
      <c r="T15" s="105"/>
      <c r="U15" s="105"/>
      <c r="V15" s="105"/>
      <c r="W15" s="105"/>
      <c r="X15" s="105"/>
      <c r="Y15" s="105"/>
    </row>
    <row r="16" spans="1:25" ht="15" customHeight="1">
      <c r="A16" s="106" t="s">
        <v>176</v>
      </c>
      <c r="B16" s="107"/>
      <c r="C16" s="107"/>
      <c r="D16" s="107"/>
      <c r="E16" s="107"/>
      <c r="F16" s="108">
        <f>SUM(F13:F14)</f>
        <v>52500</v>
      </c>
      <c r="G16" s="107"/>
      <c r="H16" s="107"/>
      <c r="I16" s="109" t="s">
        <v>159</v>
      </c>
      <c r="J16" s="107"/>
      <c r="K16" s="107"/>
      <c r="L16" s="107"/>
      <c r="M16" s="107"/>
      <c r="N16" s="107"/>
      <c r="O16" s="107"/>
      <c r="P16" s="107"/>
      <c r="Q16" s="109" t="s">
        <v>159</v>
      </c>
      <c r="R16" s="108">
        <f>SUM(R13:R14)</f>
        <v>52500</v>
      </c>
      <c r="S16" s="107"/>
      <c r="T16" s="107"/>
      <c r="U16" s="107"/>
      <c r="V16" s="107"/>
      <c r="W16" s="107"/>
      <c r="X16" s="107"/>
      <c r="Y16" s="108">
        <f>SUM(Y13:Y14)</f>
        <v>52500</v>
      </c>
    </row>
    <row r="17" spans="1:25" ht="15" customHeight="1">
      <c r="A17" s="107"/>
      <c r="B17" s="107"/>
      <c r="C17" s="107"/>
      <c r="D17" s="107"/>
      <c r="E17" s="107"/>
      <c r="F17" s="110"/>
      <c r="G17" s="107"/>
      <c r="H17" s="107"/>
      <c r="I17" s="109" t="s">
        <v>169</v>
      </c>
      <c r="J17" s="107"/>
      <c r="K17" s="107"/>
      <c r="L17" s="107"/>
      <c r="M17" s="107"/>
      <c r="N17" s="107"/>
      <c r="O17" s="107"/>
      <c r="P17" s="107"/>
      <c r="Q17" s="109" t="s">
        <v>169</v>
      </c>
      <c r="R17" s="110"/>
      <c r="S17" s="107"/>
      <c r="T17" s="107"/>
      <c r="U17" s="107"/>
      <c r="V17" s="107"/>
      <c r="W17" s="107"/>
      <c r="X17" s="107"/>
      <c r="Y17" s="110"/>
    </row>
    <row r="18" spans="1:25" ht="15.95" customHeight="1">
      <c r="A18" s="111"/>
      <c r="B18" s="112"/>
      <c r="C18" s="304" t="s">
        <v>372</v>
      </c>
      <c r="D18" s="80"/>
      <c r="E18" s="80"/>
      <c r="F18" s="80"/>
      <c r="G18" s="80"/>
      <c r="H18" s="80"/>
      <c r="I18" s="80"/>
      <c r="J18" s="80"/>
      <c r="K18" s="80"/>
      <c r="L18" s="80"/>
      <c r="M18" s="80"/>
      <c r="N18" s="80"/>
      <c r="O18" s="80"/>
      <c r="P18" s="80"/>
      <c r="Q18" s="80"/>
      <c r="R18" s="80"/>
      <c r="S18" s="80"/>
      <c r="T18" s="80"/>
      <c r="U18" s="80"/>
      <c r="V18" s="80"/>
      <c r="W18" s="80"/>
      <c r="X18" s="80"/>
      <c r="Y18" s="80"/>
    </row>
    <row r="19" spans="1:25" ht="15.95" customHeight="1">
      <c r="A19" s="113"/>
      <c r="B19" s="114" t="s">
        <v>178</v>
      </c>
      <c r="C19" s="73"/>
      <c r="D19" s="115"/>
      <c r="E19" s="115"/>
      <c r="F19" s="115"/>
      <c r="G19" s="115"/>
      <c r="H19" s="115"/>
      <c r="I19" s="115"/>
      <c r="J19" s="115"/>
      <c r="K19" s="115"/>
      <c r="L19" s="115"/>
      <c r="M19" s="115"/>
      <c r="N19" s="115"/>
      <c r="O19" s="115"/>
      <c r="P19" s="115"/>
      <c r="Q19" s="115"/>
      <c r="R19" s="115"/>
      <c r="S19" s="115"/>
      <c r="T19" s="115"/>
      <c r="U19" s="115"/>
      <c r="V19" s="115"/>
      <c r="W19" s="115"/>
      <c r="X19" s="115"/>
      <c r="Y19" s="116"/>
    </row>
    <row r="20" spans="1:25" ht="15.95" customHeight="1">
      <c r="A20" s="117"/>
      <c r="B20" s="118">
        <v>1</v>
      </c>
      <c r="C20" s="262" t="s">
        <v>179</v>
      </c>
      <c r="D20" s="263"/>
      <c r="E20" s="264"/>
      <c r="F20" s="264"/>
      <c r="G20" s="264"/>
      <c r="H20" s="264"/>
      <c r="I20" s="264"/>
      <c r="J20" s="264"/>
      <c r="K20" s="264"/>
      <c r="L20" s="264"/>
      <c r="M20" s="264"/>
      <c r="N20" s="264"/>
      <c r="O20" s="264"/>
      <c r="P20" s="264"/>
      <c r="Q20" s="264"/>
      <c r="R20" s="264"/>
      <c r="S20" s="264"/>
      <c r="T20" s="264"/>
      <c r="U20" s="264"/>
      <c r="V20" s="264"/>
      <c r="W20" s="264"/>
      <c r="X20" s="265"/>
      <c r="Y20" s="74"/>
    </row>
    <row r="21" spans="1:25" ht="15.95" customHeight="1">
      <c r="A21" s="117"/>
      <c r="B21" s="118">
        <v>2</v>
      </c>
      <c r="C21" s="262" t="s">
        <v>180</v>
      </c>
      <c r="D21" s="266"/>
      <c r="E21" s="267"/>
      <c r="F21" s="267"/>
      <c r="G21" s="267"/>
      <c r="H21" s="267"/>
      <c r="I21" s="267"/>
      <c r="J21" s="267"/>
      <c r="K21" s="267"/>
      <c r="L21" s="267"/>
      <c r="M21" s="267"/>
      <c r="N21" s="267"/>
      <c r="O21" s="267"/>
      <c r="P21" s="267"/>
      <c r="Q21" s="267"/>
      <c r="R21" s="267"/>
      <c r="S21" s="267"/>
      <c r="T21" s="267"/>
      <c r="U21" s="267"/>
      <c r="V21" s="267"/>
      <c r="W21" s="267"/>
      <c r="X21" s="268"/>
      <c r="Y21" s="74"/>
    </row>
    <row r="22" spans="1:25" ht="15.95" customHeight="1">
      <c r="A22" s="121"/>
      <c r="B22" s="122">
        <v>3</v>
      </c>
      <c r="C22" s="269" t="s">
        <v>181</v>
      </c>
      <c r="D22" s="266"/>
      <c r="E22" s="267"/>
      <c r="F22" s="267"/>
      <c r="G22" s="267"/>
      <c r="H22" s="267"/>
      <c r="I22" s="267"/>
      <c r="J22" s="267"/>
      <c r="K22" s="267"/>
      <c r="L22" s="267"/>
      <c r="M22" s="267"/>
      <c r="N22" s="267"/>
      <c r="O22" s="267"/>
      <c r="P22" s="267"/>
      <c r="Q22" s="267"/>
      <c r="R22" s="267"/>
      <c r="S22" s="267"/>
      <c r="T22" s="267"/>
      <c r="U22" s="267"/>
      <c r="V22" s="267"/>
      <c r="W22" s="267"/>
      <c r="X22" s="268"/>
      <c r="Y22" s="123"/>
    </row>
  </sheetData>
  <mergeCells count="10">
    <mergeCell ref="A10:A11"/>
    <mergeCell ref="C20:X20"/>
    <mergeCell ref="C21:X21"/>
    <mergeCell ref="C22:X22"/>
    <mergeCell ref="J7:K8"/>
    <mergeCell ref="C8:H8"/>
    <mergeCell ref="M8:N8"/>
    <mergeCell ref="O8:P8"/>
    <mergeCell ref="R8:U8"/>
    <mergeCell ref="V8:Y8"/>
  </mergeCells>
  <pageMargins left="1" right="1" top="1" bottom="1" header="0.25" footer="0.25"/>
  <pageSetup scale="42" orientation="landscape"/>
  <headerFooter>
    <oddFooter>&amp;L&amp;"Arial,Italic"&amp;11&amp;K000000CEFOR 2023 Consolidated Work and Procurement Plans_10Jan2023&amp;R&amp;"Helvetica,Regular"&amp;12&amp;K000000&amp;P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7"/>
  <sheetViews>
    <sheetView showGridLines="0" workbookViewId="0">
      <selection activeCell="D32" sqref="D32"/>
    </sheetView>
  </sheetViews>
  <sheetFormatPr defaultColWidth="12.625" defaultRowHeight="15" customHeight="1"/>
  <cols>
    <col min="1" max="1" width="34" style="5" customWidth="1"/>
    <col min="2" max="2" width="13.125" style="5" customWidth="1"/>
    <col min="3" max="3" width="8.625" style="5" customWidth="1"/>
    <col min="4" max="4" width="14.5" style="5" customWidth="1"/>
    <col min="5" max="5" width="14.875" style="5" customWidth="1"/>
    <col min="6" max="6" width="12.625" style="5" customWidth="1"/>
    <col min="7" max="7" width="10.125" style="5" customWidth="1"/>
    <col min="8" max="8" width="9" style="5" customWidth="1"/>
    <col min="9" max="9" width="11.875" style="5" customWidth="1"/>
    <col min="10" max="10" width="10.125" style="5" customWidth="1"/>
    <col min="11" max="11" width="12.625" style="5" customWidth="1"/>
    <col min="12" max="12" width="10.875" style="5" customWidth="1"/>
    <col min="13" max="13" width="12.125" style="5" customWidth="1"/>
    <col min="14" max="16" width="12.625" style="5" customWidth="1"/>
    <col min="17" max="17" width="14.125" style="5" customWidth="1"/>
    <col min="18" max="23" width="12.625" style="5" customWidth="1"/>
    <col min="24" max="24" width="14" style="5" customWidth="1"/>
    <col min="25" max="26" width="12.625" style="5" customWidth="1"/>
    <col min="27" max="16384" width="12.625" style="5"/>
  </cols>
  <sheetData>
    <row r="1" spans="1:25" ht="15.95" customHeight="1">
      <c r="A1" s="6" t="s">
        <v>183</v>
      </c>
      <c r="B1" s="67"/>
      <c r="C1" s="69"/>
      <c r="D1" s="69"/>
      <c r="E1" s="69"/>
      <c r="F1" s="69"/>
      <c r="G1" s="69"/>
      <c r="H1" s="69"/>
      <c r="I1" s="69"/>
      <c r="J1" s="69"/>
      <c r="K1" s="69"/>
      <c r="L1" s="69"/>
      <c r="M1" s="69"/>
      <c r="N1" s="69"/>
      <c r="O1" s="69"/>
      <c r="P1" s="69"/>
      <c r="Q1" s="69"/>
      <c r="R1" s="69"/>
      <c r="S1" s="69"/>
      <c r="T1" s="69"/>
      <c r="U1" s="69"/>
      <c r="V1" s="69"/>
      <c r="W1" s="69"/>
      <c r="X1" s="69"/>
      <c r="Y1" s="70"/>
    </row>
    <row r="2" spans="1:25" ht="15.95" customHeight="1">
      <c r="A2" s="9" t="s">
        <v>8</v>
      </c>
      <c r="B2" s="71"/>
      <c r="C2" s="73"/>
      <c r="D2" s="73"/>
      <c r="E2" s="73"/>
      <c r="F2" s="73"/>
      <c r="G2" s="73"/>
      <c r="H2" s="73"/>
      <c r="I2" s="73"/>
      <c r="J2" s="73"/>
      <c r="K2" s="73"/>
      <c r="L2" s="73"/>
      <c r="M2" s="73"/>
      <c r="N2" s="73"/>
      <c r="O2" s="73"/>
      <c r="P2" s="73"/>
      <c r="Q2" s="73"/>
      <c r="R2" s="73"/>
      <c r="S2" s="73"/>
      <c r="T2" s="73"/>
      <c r="U2" s="73"/>
      <c r="V2" s="73"/>
      <c r="W2" s="73"/>
      <c r="X2" s="73"/>
      <c r="Y2" s="74"/>
    </row>
    <row r="3" spans="1:25" ht="15.95" customHeight="1">
      <c r="A3" s="12" t="s">
        <v>9</v>
      </c>
      <c r="B3" s="71"/>
      <c r="C3" s="73"/>
      <c r="D3" s="73"/>
      <c r="E3" s="73"/>
      <c r="F3" s="73"/>
      <c r="G3" s="73"/>
      <c r="H3" s="73"/>
      <c r="I3" s="73"/>
      <c r="J3" s="73"/>
      <c r="K3" s="73"/>
      <c r="L3" s="73"/>
      <c r="M3" s="73"/>
      <c r="N3" s="73"/>
      <c r="O3" s="73"/>
      <c r="P3" s="73"/>
      <c r="Q3" s="73"/>
      <c r="R3" s="73"/>
      <c r="S3" s="73"/>
      <c r="T3" s="73"/>
      <c r="U3" s="73"/>
      <c r="V3" s="73"/>
      <c r="W3" s="73"/>
      <c r="X3" s="73"/>
      <c r="Y3" s="74"/>
    </row>
    <row r="4" spans="1:25" ht="15.95" customHeight="1">
      <c r="A4" s="12" t="s">
        <v>125</v>
      </c>
      <c r="B4" s="71"/>
      <c r="C4" s="73"/>
      <c r="D4" s="73"/>
      <c r="E4" s="73"/>
      <c r="F4" s="73"/>
      <c r="G4" s="73"/>
      <c r="H4" s="73"/>
      <c r="I4" s="73"/>
      <c r="J4" s="73"/>
      <c r="K4" s="73"/>
      <c r="L4" s="73"/>
      <c r="M4" s="73"/>
      <c r="N4" s="73"/>
      <c r="O4" s="73"/>
      <c r="P4" s="73"/>
      <c r="Q4" s="73"/>
      <c r="R4" s="73"/>
      <c r="S4" s="73"/>
      <c r="T4" s="73"/>
      <c r="U4" s="73"/>
      <c r="V4" s="73"/>
      <c r="W4" s="73"/>
      <c r="X4" s="73"/>
      <c r="Y4" s="74"/>
    </row>
    <row r="5" spans="1:25" ht="15.95" customHeight="1">
      <c r="A5" s="239" t="s">
        <v>401</v>
      </c>
      <c r="B5" s="71"/>
      <c r="C5" s="73"/>
      <c r="D5" s="73"/>
      <c r="E5" s="73"/>
      <c r="F5" s="73"/>
      <c r="G5" s="73"/>
      <c r="H5" s="73"/>
      <c r="I5" s="73"/>
      <c r="J5" s="73"/>
      <c r="K5" s="73"/>
      <c r="L5" s="73"/>
      <c r="M5" s="73"/>
      <c r="N5" s="73"/>
      <c r="O5" s="73"/>
      <c r="P5" s="73"/>
      <c r="Q5" s="73"/>
      <c r="R5" s="73"/>
      <c r="S5" s="73"/>
      <c r="T5" s="73"/>
      <c r="U5" s="73"/>
      <c r="V5" s="73"/>
      <c r="W5" s="73"/>
      <c r="X5" s="73"/>
      <c r="Y5" s="74"/>
    </row>
    <row r="6" spans="1:25" ht="15.95" customHeight="1">
      <c r="A6" s="75"/>
      <c r="B6" s="76"/>
      <c r="C6" s="78"/>
      <c r="D6" s="78"/>
      <c r="E6" s="78"/>
      <c r="F6" s="78"/>
      <c r="G6" s="78"/>
      <c r="H6" s="78"/>
      <c r="I6" s="78"/>
      <c r="J6" s="78"/>
      <c r="K6" s="78"/>
      <c r="L6" s="78"/>
      <c r="M6" s="78"/>
      <c r="N6" s="78"/>
      <c r="O6" s="78"/>
      <c r="P6" s="78"/>
      <c r="Q6" s="78"/>
      <c r="R6" s="78"/>
      <c r="S6" s="78"/>
      <c r="T6" s="78"/>
      <c r="U6" s="78"/>
      <c r="V6" s="78"/>
      <c r="W6" s="78"/>
      <c r="X6" s="78"/>
      <c r="Y6" s="79"/>
    </row>
    <row r="7" spans="1:25" ht="22.7" customHeight="1">
      <c r="A7" s="84" t="s">
        <v>38</v>
      </c>
      <c r="B7" s="124"/>
      <c r="C7" s="278" t="s">
        <v>184</v>
      </c>
      <c r="D7" s="275"/>
      <c r="E7" s="276"/>
      <c r="F7" s="276"/>
      <c r="G7" s="277"/>
      <c r="H7" s="124"/>
      <c r="I7" s="279"/>
      <c r="J7" s="254"/>
      <c r="K7" s="87" t="s">
        <v>129</v>
      </c>
      <c r="L7" s="278" t="s">
        <v>130</v>
      </c>
      <c r="M7" s="254"/>
      <c r="N7" s="278" t="s">
        <v>131</v>
      </c>
      <c r="O7" s="254"/>
      <c r="P7" s="124"/>
      <c r="Q7" s="278" t="s">
        <v>132</v>
      </c>
      <c r="R7" s="275"/>
      <c r="S7" s="276"/>
      <c r="T7" s="277"/>
      <c r="U7" s="278" t="s">
        <v>133</v>
      </c>
      <c r="V7" s="275"/>
      <c r="W7" s="276"/>
      <c r="X7" s="277"/>
      <c r="Y7" s="280" t="s">
        <v>185</v>
      </c>
    </row>
    <row r="8" spans="1:25" ht="32.65" customHeight="1">
      <c r="A8" s="125" t="s">
        <v>134</v>
      </c>
      <c r="B8" s="87" t="s">
        <v>135</v>
      </c>
      <c r="C8" s="87" t="s">
        <v>136</v>
      </c>
      <c r="D8" s="87" t="s">
        <v>186</v>
      </c>
      <c r="E8" s="87" t="s">
        <v>138</v>
      </c>
      <c r="F8" s="87" t="s">
        <v>140</v>
      </c>
      <c r="G8" s="87" t="s">
        <v>141</v>
      </c>
      <c r="H8" s="87" t="s">
        <v>142</v>
      </c>
      <c r="I8" s="87" t="s">
        <v>143</v>
      </c>
      <c r="J8" s="87" t="s">
        <v>144</v>
      </c>
      <c r="K8" s="87" t="s">
        <v>145</v>
      </c>
      <c r="L8" s="87" t="s">
        <v>146</v>
      </c>
      <c r="M8" s="87" t="s">
        <v>147</v>
      </c>
      <c r="N8" s="87" t="s">
        <v>148</v>
      </c>
      <c r="O8" s="87" t="s">
        <v>144</v>
      </c>
      <c r="P8" s="125" t="s">
        <v>142</v>
      </c>
      <c r="Q8" s="87" t="s">
        <v>187</v>
      </c>
      <c r="R8" s="87" t="s">
        <v>150</v>
      </c>
      <c r="S8" s="87" t="s">
        <v>188</v>
      </c>
      <c r="T8" s="87" t="s">
        <v>152</v>
      </c>
      <c r="U8" s="127" t="s">
        <v>189</v>
      </c>
      <c r="V8" s="127" t="s">
        <v>190</v>
      </c>
      <c r="W8" s="127" t="s">
        <v>191</v>
      </c>
      <c r="X8" s="126" t="s">
        <v>192</v>
      </c>
      <c r="Y8" s="251"/>
    </row>
    <row r="9" spans="1:25" ht="15.95" customHeight="1">
      <c r="A9" s="261" t="s">
        <v>157</v>
      </c>
      <c r="B9" s="88"/>
      <c r="C9" s="88"/>
      <c r="D9" s="88"/>
      <c r="E9" s="88"/>
      <c r="F9" s="89" t="s">
        <v>158</v>
      </c>
      <c r="G9" s="88"/>
      <c r="H9" s="90" t="s">
        <v>159</v>
      </c>
      <c r="I9" s="89" t="s">
        <v>160</v>
      </c>
      <c r="J9" s="89" t="s">
        <v>161</v>
      </c>
      <c r="K9" s="89" t="s">
        <v>162</v>
      </c>
      <c r="L9" s="90" t="s">
        <v>163</v>
      </c>
      <c r="M9" s="89" t="s">
        <v>164</v>
      </c>
      <c r="N9" s="89" t="s">
        <v>165</v>
      </c>
      <c r="O9" s="89" t="s">
        <v>161</v>
      </c>
      <c r="P9" s="90" t="s">
        <v>159</v>
      </c>
      <c r="Q9" s="88"/>
      <c r="R9" s="89" t="s">
        <v>166</v>
      </c>
      <c r="S9" s="88"/>
      <c r="T9" s="89" t="s">
        <v>167</v>
      </c>
      <c r="U9" s="88"/>
      <c r="V9" s="88"/>
      <c r="W9" s="88"/>
      <c r="X9" s="88"/>
      <c r="Y9" s="88"/>
    </row>
    <row r="10" spans="1:25" ht="15.95" customHeight="1">
      <c r="A10" s="251"/>
      <c r="B10" s="88"/>
      <c r="C10" s="88"/>
      <c r="D10" s="88"/>
      <c r="E10" s="88"/>
      <c r="F10" s="89" t="s">
        <v>168</v>
      </c>
      <c r="G10" s="88"/>
      <c r="H10" s="90" t="s">
        <v>169</v>
      </c>
      <c r="I10" s="88"/>
      <c r="J10" s="88"/>
      <c r="K10" s="88"/>
      <c r="L10" s="88"/>
      <c r="M10" s="88"/>
      <c r="N10" s="88"/>
      <c r="O10" s="88"/>
      <c r="P10" s="90" t="s">
        <v>169</v>
      </c>
      <c r="Q10" s="88"/>
      <c r="R10" s="88"/>
      <c r="S10" s="88"/>
      <c r="T10" s="88"/>
      <c r="U10" s="88"/>
      <c r="V10" s="88"/>
      <c r="W10" s="88"/>
      <c r="X10" s="88"/>
      <c r="Y10" s="88"/>
    </row>
    <row r="11" spans="1:25" ht="15.95" customHeight="1">
      <c r="A11" s="90" t="s">
        <v>170</v>
      </c>
      <c r="B11" s="88"/>
      <c r="C11" s="88"/>
      <c r="D11" s="88"/>
      <c r="E11" s="88"/>
      <c r="F11" s="88"/>
      <c r="G11" s="88"/>
      <c r="H11" s="88"/>
      <c r="I11" s="88"/>
      <c r="J11" s="88"/>
      <c r="K11" s="88"/>
      <c r="L11" s="88"/>
      <c r="M11" s="88"/>
      <c r="N11" s="88"/>
      <c r="O11" s="88"/>
      <c r="P11" s="88"/>
      <c r="Q11" s="88"/>
      <c r="R11" s="88"/>
      <c r="S11" s="88"/>
      <c r="T11" s="88"/>
      <c r="U11" s="88"/>
      <c r="V11" s="88"/>
      <c r="W11" s="88"/>
      <c r="X11" s="88"/>
      <c r="Y11" s="88"/>
    </row>
    <row r="12" spans="1:25" ht="57.6" customHeight="1">
      <c r="A12" s="91" t="s">
        <v>193</v>
      </c>
      <c r="B12" s="91" t="s">
        <v>392</v>
      </c>
      <c r="C12" s="128" t="s">
        <v>194</v>
      </c>
      <c r="D12" s="129">
        <v>35000</v>
      </c>
      <c r="E12" s="95" t="s">
        <v>195</v>
      </c>
      <c r="F12" s="95" t="s">
        <v>173</v>
      </c>
      <c r="G12" s="95" t="s">
        <v>173</v>
      </c>
      <c r="H12" s="96" t="s">
        <v>159</v>
      </c>
      <c r="I12" s="95" t="s">
        <v>174</v>
      </c>
      <c r="J12" s="95" t="s">
        <v>174</v>
      </c>
      <c r="K12" s="95" t="s">
        <v>174</v>
      </c>
      <c r="L12" s="97">
        <v>45311</v>
      </c>
      <c r="M12" s="97">
        <v>45325</v>
      </c>
      <c r="N12" s="95" t="s">
        <v>174</v>
      </c>
      <c r="O12" s="95" t="s">
        <v>174</v>
      </c>
      <c r="P12" s="96" t="s">
        <v>159</v>
      </c>
      <c r="Q12" s="130">
        <f>D12</f>
        <v>35000</v>
      </c>
      <c r="R12" s="97">
        <v>45332</v>
      </c>
      <c r="S12" s="95" t="s">
        <v>174</v>
      </c>
      <c r="T12" s="97">
        <v>45339</v>
      </c>
      <c r="U12" s="95" t="s">
        <v>174</v>
      </c>
      <c r="V12" s="91" t="s">
        <v>398</v>
      </c>
      <c r="W12" s="91" t="s">
        <v>399</v>
      </c>
      <c r="X12" s="130">
        <f>Q12</f>
        <v>35000</v>
      </c>
      <c r="Y12" s="131" t="s">
        <v>196</v>
      </c>
    </row>
    <row r="13" spans="1:25" ht="15" customHeight="1">
      <c r="A13" s="132"/>
      <c r="B13" s="132"/>
      <c r="C13" s="105"/>
      <c r="D13" s="133"/>
      <c r="E13" s="105"/>
      <c r="F13" s="105"/>
      <c r="G13" s="105"/>
      <c r="H13" s="105"/>
      <c r="I13" s="105"/>
      <c r="J13" s="105"/>
      <c r="K13" s="105"/>
      <c r="L13" s="105"/>
      <c r="M13" s="105"/>
      <c r="N13" s="105"/>
      <c r="O13" s="105"/>
      <c r="P13" s="105"/>
      <c r="Q13" s="133"/>
      <c r="R13" s="105"/>
      <c r="S13" s="105"/>
      <c r="T13" s="105"/>
      <c r="U13" s="105"/>
      <c r="V13" s="132"/>
      <c r="W13" s="132"/>
      <c r="X13" s="105"/>
      <c r="Y13" s="134"/>
    </row>
    <row r="14" spans="1:25" ht="35.65" customHeight="1">
      <c r="A14" s="91" t="s">
        <v>44</v>
      </c>
      <c r="B14" s="303" t="s">
        <v>409</v>
      </c>
      <c r="C14" s="92">
        <v>2</v>
      </c>
      <c r="D14" s="129">
        <v>45000</v>
      </c>
      <c r="E14" s="95" t="s">
        <v>197</v>
      </c>
      <c r="F14" s="95" t="s">
        <v>173</v>
      </c>
      <c r="G14" s="95" t="s">
        <v>173</v>
      </c>
      <c r="H14" s="96" t="s">
        <v>159</v>
      </c>
      <c r="I14" s="95" t="s">
        <v>174</v>
      </c>
      <c r="J14" s="95" t="s">
        <v>174</v>
      </c>
      <c r="K14" s="98">
        <v>45475</v>
      </c>
      <c r="L14" s="97">
        <v>45343</v>
      </c>
      <c r="M14" s="98">
        <v>45386</v>
      </c>
      <c r="N14" s="95" t="s">
        <v>174</v>
      </c>
      <c r="O14" s="95" t="s">
        <v>174</v>
      </c>
      <c r="P14" s="96" t="s">
        <v>159</v>
      </c>
      <c r="Q14" s="130">
        <f>D14</f>
        <v>45000</v>
      </c>
      <c r="R14" s="98">
        <v>45600</v>
      </c>
      <c r="S14" s="98">
        <v>45600</v>
      </c>
      <c r="T14" s="97">
        <v>45400</v>
      </c>
      <c r="U14" s="97">
        <v>45407</v>
      </c>
      <c r="V14" s="97">
        <v>45436</v>
      </c>
      <c r="W14" s="98">
        <v>45449</v>
      </c>
      <c r="X14" s="130">
        <f>Q14</f>
        <v>45000</v>
      </c>
      <c r="Y14" s="131" t="s">
        <v>198</v>
      </c>
    </row>
    <row r="15" spans="1:25" ht="15" customHeight="1">
      <c r="A15" s="132"/>
      <c r="B15" s="132"/>
      <c r="C15" s="105"/>
      <c r="D15" s="133"/>
      <c r="E15" s="105"/>
      <c r="F15" s="105"/>
      <c r="G15" s="105"/>
      <c r="H15" s="105"/>
      <c r="I15" s="105"/>
      <c r="J15" s="105"/>
      <c r="K15" s="105"/>
      <c r="L15" s="105"/>
      <c r="M15" s="105"/>
      <c r="N15" s="105"/>
      <c r="O15" s="105"/>
      <c r="P15" s="105"/>
      <c r="Q15" s="133"/>
      <c r="R15" s="105"/>
      <c r="S15" s="105"/>
      <c r="T15" s="105"/>
      <c r="U15" s="105"/>
      <c r="V15" s="105"/>
      <c r="W15" s="105"/>
      <c r="X15" s="105"/>
      <c r="Y15" s="134"/>
    </row>
    <row r="16" spans="1:25" ht="51" customHeight="1">
      <c r="A16" s="135" t="s">
        <v>49</v>
      </c>
      <c r="B16" s="303" t="s">
        <v>393</v>
      </c>
      <c r="C16" s="92">
        <v>3</v>
      </c>
      <c r="D16" s="129">
        <v>10000</v>
      </c>
      <c r="E16" s="95" t="s">
        <v>197</v>
      </c>
      <c r="F16" s="95" t="s">
        <v>173</v>
      </c>
      <c r="G16" s="95" t="s">
        <v>173</v>
      </c>
      <c r="H16" s="96" t="s">
        <v>159</v>
      </c>
      <c r="I16" s="95" t="s">
        <v>174</v>
      </c>
      <c r="J16" s="95" t="s">
        <v>174</v>
      </c>
      <c r="K16" s="98">
        <v>45475</v>
      </c>
      <c r="L16" s="97">
        <v>45343</v>
      </c>
      <c r="M16" s="98">
        <v>45386</v>
      </c>
      <c r="N16" s="95" t="s">
        <v>174</v>
      </c>
      <c r="O16" s="95" t="s">
        <v>174</v>
      </c>
      <c r="P16" s="96" t="s">
        <v>159</v>
      </c>
      <c r="Q16" s="130">
        <f>D16</f>
        <v>10000</v>
      </c>
      <c r="R16" s="98">
        <v>45393</v>
      </c>
      <c r="S16" s="98">
        <v>45393</v>
      </c>
      <c r="T16" s="97">
        <v>45400</v>
      </c>
      <c r="U16" s="97">
        <v>45407</v>
      </c>
      <c r="V16" s="97">
        <v>45436</v>
      </c>
      <c r="W16" s="98">
        <v>45449</v>
      </c>
      <c r="X16" s="130">
        <f>Q16</f>
        <v>10000</v>
      </c>
      <c r="Y16" s="131" t="s">
        <v>198</v>
      </c>
    </row>
    <row r="17" spans="1:25" ht="15" customHeight="1">
      <c r="A17" s="132"/>
      <c r="B17" s="132"/>
      <c r="C17" s="105"/>
      <c r="D17" s="133"/>
      <c r="E17" s="105"/>
      <c r="F17" s="105"/>
      <c r="G17" s="105"/>
      <c r="H17" s="105"/>
      <c r="I17" s="105"/>
      <c r="J17" s="105"/>
      <c r="K17" s="105"/>
      <c r="L17" s="105"/>
      <c r="M17" s="105"/>
      <c r="N17" s="105"/>
      <c r="O17" s="105"/>
      <c r="P17" s="105"/>
      <c r="Q17" s="133"/>
      <c r="R17" s="105"/>
      <c r="S17" s="105"/>
      <c r="T17" s="105"/>
      <c r="U17" s="105"/>
      <c r="V17" s="105"/>
      <c r="W17" s="105"/>
      <c r="X17" s="105"/>
      <c r="Y17" s="134"/>
    </row>
    <row r="18" spans="1:25" ht="41.25" customHeight="1">
      <c r="A18" s="135" t="s">
        <v>374</v>
      </c>
      <c r="B18" s="303" t="s">
        <v>410</v>
      </c>
      <c r="C18" s="92">
        <v>4</v>
      </c>
      <c r="D18" s="129">
        <v>50000</v>
      </c>
      <c r="E18" s="95" t="s">
        <v>197</v>
      </c>
      <c r="F18" s="95" t="s">
        <v>173</v>
      </c>
      <c r="G18" s="95" t="s">
        <v>173</v>
      </c>
      <c r="H18" s="96" t="s">
        <v>159</v>
      </c>
      <c r="I18" s="95" t="s">
        <v>174</v>
      </c>
      <c r="J18" s="95" t="s">
        <v>174</v>
      </c>
      <c r="K18" s="95" t="s">
        <v>174</v>
      </c>
      <c r="L18" s="97">
        <v>45311</v>
      </c>
      <c r="M18" s="97">
        <v>45325</v>
      </c>
      <c r="N18" s="95" t="s">
        <v>174</v>
      </c>
      <c r="O18" s="95" t="s">
        <v>174</v>
      </c>
      <c r="P18" s="96" t="s">
        <v>159</v>
      </c>
      <c r="Q18" s="130">
        <f>D18</f>
        <v>50000</v>
      </c>
      <c r="R18" s="97">
        <v>45332</v>
      </c>
      <c r="S18" s="95" t="s">
        <v>174</v>
      </c>
      <c r="T18" s="97">
        <v>45339</v>
      </c>
      <c r="U18" s="95" t="s">
        <v>174</v>
      </c>
      <c r="V18" s="91" t="s">
        <v>398</v>
      </c>
      <c r="W18" s="91" t="s">
        <v>399</v>
      </c>
      <c r="X18" s="130">
        <f>Q18</f>
        <v>50000</v>
      </c>
      <c r="Y18" s="131" t="s">
        <v>199</v>
      </c>
    </row>
    <row r="19" spans="1:25" ht="15" customHeight="1">
      <c r="A19" s="132"/>
      <c r="B19" s="132"/>
      <c r="C19" s="105"/>
      <c r="D19" s="133"/>
      <c r="E19" s="105"/>
      <c r="F19" s="105"/>
      <c r="G19" s="105"/>
      <c r="H19" s="105"/>
      <c r="I19" s="105"/>
      <c r="J19" s="105"/>
      <c r="K19" s="105"/>
      <c r="L19" s="105"/>
      <c r="M19" s="105"/>
      <c r="N19" s="105"/>
      <c r="O19" s="105"/>
      <c r="P19" s="105"/>
      <c r="Q19" s="133"/>
      <c r="R19" s="105"/>
      <c r="S19" s="105"/>
      <c r="T19" s="105"/>
      <c r="U19" s="105"/>
      <c r="V19" s="105"/>
      <c r="W19" s="105"/>
      <c r="X19" s="105"/>
      <c r="Y19" s="134"/>
    </row>
    <row r="20" spans="1:25" ht="35.65" customHeight="1">
      <c r="A20" s="91" t="s">
        <v>55</v>
      </c>
      <c r="B20" s="303" t="s">
        <v>394</v>
      </c>
      <c r="C20" s="92">
        <v>5</v>
      </c>
      <c r="D20" s="129">
        <v>20000</v>
      </c>
      <c r="E20" s="95" t="s">
        <v>197</v>
      </c>
      <c r="F20" s="95" t="s">
        <v>173</v>
      </c>
      <c r="G20" s="95" t="s">
        <v>173</v>
      </c>
      <c r="H20" s="96" t="s">
        <v>159</v>
      </c>
      <c r="I20" s="95" t="s">
        <v>174</v>
      </c>
      <c r="J20" s="95" t="s">
        <v>174</v>
      </c>
      <c r="K20" s="95" t="s">
        <v>174</v>
      </c>
      <c r="L20" s="97">
        <v>45311</v>
      </c>
      <c r="M20" s="97">
        <v>45325</v>
      </c>
      <c r="N20" s="95" t="s">
        <v>174</v>
      </c>
      <c r="O20" s="95" t="s">
        <v>174</v>
      </c>
      <c r="P20" s="96" t="s">
        <v>159</v>
      </c>
      <c r="Q20" s="130">
        <f>D20</f>
        <v>20000</v>
      </c>
      <c r="R20" s="97">
        <v>45332</v>
      </c>
      <c r="S20" s="95" t="s">
        <v>174</v>
      </c>
      <c r="T20" s="97">
        <v>45339</v>
      </c>
      <c r="U20" s="95" t="s">
        <v>174</v>
      </c>
      <c r="V20" s="91" t="s">
        <v>398</v>
      </c>
      <c r="W20" s="91" t="s">
        <v>399</v>
      </c>
      <c r="X20" s="130">
        <f>Q20</f>
        <v>20000</v>
      </c>
      <c r="Y20" s="131" t="s">
        <v>199</v>
      </c>
    </row>
    <row r="21" spans="1:25" ht="15" customHeight="1">
      <c r="A21" s="132"/>
      <c r="B21" s="132"/>
      <c r="C21" s="105"/>
      <c r="D21" s="133"/>
      <c r="E21" s="105"/>
      <c r="F21" s="105"/>
      <c r="G21" s="105"/>
      <c r="H21" s="105"/>
      <c r="I21" s="105"/>
      <c r="J21" s="105"/>
      <c r="K21" s="105"/>
      <c r="L21" s="105"/>
      <c r="M21" s="105"/>
      <c r="N21" s="105"/>
      <c r="O21" s="105"/>
      <c r="P21" s="105"/>
      <c r="Q21" s="133"/>
      <c r="R21" s="105"/>
      <c r="S21" s="105"/>
      <c r="T21" s="105"/>
      <c r="U21" s="105"/>
      <c r="V21" s="105"/>
      <c r="W21" s="105"/>
      <c r="X21" s="105"/>
      <c r="Y21" s="134"/>
    </row>
    <row r="22" spans="1:25" ht="42" customHeight="1">
      <c r="A22" s="91" t="s">
        <v>58</v>
      </c>
      <c r="B22" s="303" t="s">
        <v>411</v>
      </c>
      <c r="C22" s="92">
        <v>6</v>
      </c>
      <c r="D22" s="129">
        <v>230000</v>
      </c>
      <c r="E22" s="95" t="s">
        <v>197</v>
      </c>
      <c r="F22" s="95" t="s">
        <v>173</v>
      </c>
      <c r="G22" s="95" t="s">
        <v>173</v>
      </c>
      <c r="H22" s="96" t="s">
        <v>159</v>
      </c>
      <c r="I22" s="95" t="s">
        <v>174</v>
      </c>
      <c r="J22" s="95" t="s">
        <v>174</v>
      </c>
      <c r="K22" s="98">
        <v>45475</v>
      </c>
      <c r="L22" s="97">
        <v>45343</v>
      </c>
      <c r="M22" s="98">
        <v>45386</v>
      </c>
      <c r="N22" s="95" t="s">
        <v>174</v>
      </c>
      <c r="O22" s="95" t="s">
        <v>174</v>
      </c>
      <c r="P22" s="96" t="s">
        <v>159</v>
      </c>
      <c r="Q22" s="130">
        <f>D22</f>
        <v>230000</v>
      </c>
      <c r="R22" s="98">
        <v>45393</v>
      </c>
      <c r="S22" s="98">
        <v>45393</v>
      </c>
      <c r="T22" s="97">
        <v>45400</v>
      </c>
      <c r="U22" s="97">
        <v>44311</v>
      </c>
      <c r="V22" s="97">
        <v>44340</v>
      </c>
      <c r="W22" s="98">
        <v>45449</v>
      </c>
      <c r="X22" s="130">
        <f>Q22</f>
        <v>230000</v>
      </c>
      <c r="Y22" s="131" t="s">
        <v>200</v>
      </c>
    </row>
    <row r="23" spans="1:25" ht="15" customHeight="1">
      <c r="A23" s="132"/>
      <c r="B23" s="132"/>
      <c r="C23" s="105"/>
      <c r="D23" s="133"/>
      <c r="E23" s="105"/>
      <c r="F23" s="105"/>
      <c r="G23" s="105"/>
      <c r="H23" s="105"/>
      <c r="I23" s="105"/>
      <c r="J23" s="105"/>
      <c r="K23" s="105"/>
      <c r="L23" s="105"/>
      <c r="M23" s="105"/>
      <c r="N23" s="105"/>
      <c r="O23" s="105"/>
      <c r="P23" s="105"/>
      <c r="Q23" s="133"/>
      <c r="R23" s="105"/>
      <c r="S23" s="105"/>
      <c r="T23" s="105"/>
      <c r="U23" s="105"/>
      <c r="V23" s="105"/>
      <c r="W23" s="105"/>
      <c r="X23" s="105"/>
      <c r="Y23" s="134"/>
    </row>
    <row r="24" spans="1:25" ht="41.25" customHeight="1">
      <c r="A24" s="91" t="s">
        <v>62</v>
      </c>
      <c r="B24" s="303" t="s">
        <v>395</v>
      </c>
      <c r="C24" s="92">
        <v>7</v>
      </c>
      <c r="D24" s="129">
        <v>75000</v>
      </c>
      <c r="E24" s="95" t="s">
        <v>197</v>
      </c>
      <c r="F24" s="95" t="s">
        <v>173</v>
      </c>
      <c r="G24" s="95" t="s">
        <v>173</v>
      </c>
      <c r="H24" s="96" t="s">
        <v>159</v>
      </c>
      <c r="I24" s="95" t="s">
        <v>174</v>
      </c>
      <c r="J24" s="95" t="s">
        <v>174</v>
      </c>
      <c r="K24" s="98">
        <v>45329</v>
      </c>
      <c r="L24" s="97">
        <v>45343</v>
      </c>
      <c r="M24" s="98">
        <v>45386</v>
      </c>
      <c r="N24" s="95" t="s">
        <v>174</v>
      </c>
      <c r="O24" s="95" t="s">
        <v>174</v>
      </c>
      <c r="P24" s="96" t="s">
        <v>159</v>
      </c>
      <c r="Q24" s="130">
        <f>D24</f>
        <v>75000</v>
      </c>
      <c r="R24" s="98">
        <v>45393</v>
      </c>
      <c r="S24" s="98">
        <v>45393</v>
      </c>
      <c r="T24" s="97">
        <v>45400</v>
      </c>
      <c r="U24" s="97">
        <v>45407</v>
      </c>
      <c r="V24" s="97">
        <v>45436</v>
      </c>
      <c r="W24" s="98">
        <v>45449</v>
      </c>
      <c r="X24" s="130">
        <f>Q24</f>
        <v>75000</v>
      </c>
      <c r="Y24" s="131" t="s">
        <v>198</v>
      </c>
    </row>
    <row r="25" spans="1:25" ht="15" customHeight="1">
      <c r="A25" s="132"/>
      <c r="B25" s="132"/>
      <c r="C25" s="105"/>
      <c r="D25" s="133"/>
      <c r="E25" s="105"/>
      <c r="F25" s="105"/>
      <c r="G25" s="105"/>
      <c r="H25" s="105"/>
      <c r="I25" s="105"/>
      <c r="J25" s="105"/>
      <c r="K25" s="105"/>
      <c r="L25" s="105"/>
      <c r="M25" s="105"/>
      <c r="N25" s="105"/>
      <c r="O25" s="105"/>
      <c r="P25" s="105"/>
      <c r="Q25" s="133"/>
      <c r="R25" s="105"/>
      <c r="S25" s="105"/>
      <c r="T25" s="105"/>
      <c r="U25" s="105"/>
      <c r="V25" s="105"/>
      <c r="W25" s="105"/>
      <c r="X25" s="105"/>
      <c r="Y25" s="134"/>
    </row>
    <row r="26" spans="1:25" ht="52.35" customHeight="1">
      <c r="A26" s="91" t="s">
        <v>66</v>
      </c>
      <c r="B26" s="303" t="s">
        <v>412</v>
      </c>
      <c r="C26" s="92">
        <v>8</v>
      </c>
      <c r="D26" s="129">
        <v>50000</v>
      </c>
      <c r="E26" s="95" t="s">
        <v>197</v>
      </c>
      <c r="F26" s="95" t="s">
        <v>173</v>
      </c>
      <c r="G26" s="95" t="s">
        <v>173</v>
      </c>
      <c r="H26" s="96" t="s">
        <v>159</v>
      </c>
      <c r="I26" s="95" t="s">
        <v>174</v>
      </c>
      <c r="J26" s="95" t="s">
        <v>174</v>
      </c>
      <c r="K26" s="98">
        <v>45356</v>
      </c>
      <c r="L26" s="97">
        <v>45370</v>
      </c>
      <c r="M26" s="97">
        <v>45384</v>
      </c>
      <c r="N26" s="95" t="s">
        <v>174</v>
      </c>
      <c r="O26" s="95" t="s">
        <v>174</v>
      </c>
      <c r="P26" s="96" t="s">
        <v>159</v>
      </c>
      <c r="Q26" s="130">
        <f>D26</f>
        <v>50000</v>
      </c>
      <c r="R26" s="98">
        <v>45391</v>
      </c>
      <c r="S26" s="136">
        <v>45398</v>
      </c>
      <c r="T26" s="136">
        <v>45401</v>
      </c>
      <c r="U26" s="97">
        <v>45405</v>
      </c>
      <c r="V26" s="97">
        <v>45412</v>
      </c>
      <c r="W26" s="97">
        <v>45419</v>
      </c>
      <c r="X26" s="130">
        <f>Q26</f>
        <v>50000</v>
      </c>
      <c r="Y26" s="131" t="s">
        <v>201</v>
      </c>
    </row>
    <row r="27" spans="1:25" ht="15" customHeight="1">
      <c r="A27" s="132"/>
      <c r="B27" s="132"/>
      <c r="C27" s="105"/>
      <c r="D27" s="133"/>
      <c r="E27" s="105"/>
      <c r="F27" s="105"/>
      <c r="G27" s="105"/>
      <c r="H27" s="105"/>
      <c r="I27" s="105"/>
      <c r="J27" s="105"/>
      <c r="K27" s="105"/>
      <c r="L27" s="105"/>
      <c r="M27" s="105"/>
      <c r="N27" s="105"/>
      <c r="O27" s="105"/>
      <c r="P27" s="105"/>
      <c r="Q27" s="133"/>
      <c r="R27" s="105"/>
      <c r="S27" s="105"/>
      <c r="T27" s="105"/>
      <c r="U27" s="105"/>
      <c r="V27" s="105"/>
      <c r="W27" s="105"/>
      <c r="X27" s="105"/>
      <c r="Y27" s="134"/>
    </row>
    <row r="28" spans="1:25" ht="54.75" customHeight="1">
      <c r="A28" s="303" t="s">
        <v>396</v>
      </c>
      <c r="B28" s="303" t="s">
        <v>413</v>
      </c>
      <c r="C28" s="92">
        <v>9</v>
      </c>
      <c r="D28" s="129">
        <v>35000</v>
      </c>
      <c r="E28" s="95" t="s">
        <v>197</v>
      </c>
      <c r="F28" s="95" t="s">
        <v>173</v>
      </c>
      <c r="G28" s="95" t="s">
        <v>173</v>
      </c>
      <c r="H28" s="96" t="s">
        <v>159</v>
      </c>
      <c r="I28" s="95" t="s">
        <v>174</v>
      </c>
      <c r="J28" s="95" t="s">
        <v>174</v>
      </c>
      <c r="K28" s="95" t="s">
        <v>174</v>
      </c>
      <c r="L28" s="97">
        <v>45311</v>
      </c>
      <c r="M28" s="97">
        <v>45325</v>
      </c>
      <c r="N28" s="95" t="s">
        <v>174</v>
      </c>
      <c r="O28" s="95" t="s">
        <v>174</v>
      </c>
      <c r="P28" s="96" t="s">
        <v>159</v>
      </c>
      <c r="Q28" s="130">
        <f>D28</f>
        <v>35000</v>
      </c>
      <c r="R28" s="97">
        <v>45332</v>
      </c>
      <c r="S28" s="95" t="s">
        <v>174</v>
      </c>
      <c r="T28" s="97">
        <v>45339</v>
      </c>
      <c r="U28" s="95" t="s">
        <v>174</v>
      </c>
      <c r="V28" s="91" t="s">
        <v>398</v>
      </c>
      <c r="W28" s="91" t="s">
        <v>399</v>
      </c>
      <c r="X28" s="130">
        <f>Q28</f>
        <v>35000</v>
      </c>
      <c r="Y28" s="307" t="s">
        <v>400</v>
      </c>
    </row>
    <row r="29" spans="1:25" ht="15" customHeight="1">
      <c r="A29" s="132"/>
      <c r="B29" s="132"/>
      <c r="C29" s="105"/>
      <c r="D29" s="133"/>
      <c r="E29" s="105"/>
      <c r="F29" s="105"/>
      <c r="G29" s="105"/>
      <c r="H29" s="105"/>
      <c r="I29" s="105"/>
      <c r="J29" s="105"/>
      <c r="K29" s="105"/>
      <c r="L29" s="105"/>
      <c r="M29" s="105"/>
      <c r="N29" s="105"/>
      <c r="O29" s="105"/>
      <c r="P29" s="105"/>
      <c r="Q29" s="133"/>
      <c r="R29" s="105"/>
      <c r="S29" s="105"/>
      <c r="T29" s="105"/>
      <c r="U29" s="105"/>
      <c r="V29" s="105"/>
      <c r="W29" s="105"/>
      <c r="X29" s="105"/>
      <c r="Y29" s="134"/>
    </row>
    <row r="30" spans="1:25" ht="54.75" customHeight="1">
      <c r="A30" s="240" t="s">
        <v>408</v>
      </c>
      <c r="B30" s="303" t="s">
        <v>414</v>
      </c>
      <c r="C30" s="92">
        <v>10</v>
      </c>
      <c r="D30" s="129">
        <v>80000</v>
      </c>
      <c r="E30" s="95" t="s">
        <v>197</v>
      </c>
      <c r="F30" s="95" t="s">
        <v>173</v>
      </c>
      <c r="G30" s="95" t="s">
        <v>173</v>
      </c>
      <c r="H30" s="96" t="s">
        <v>159</v>
      </c>
      <c r="I30" s="95" t="s">
        <v>174</v>
      </c>
      <c r="J30" s="95" t="s">
        <v>174</v>
      </c>
      <c r="K30" s="95" t="s">
        <v>174</v>
      </c>
      <c r="L30" s="97">
        <v>45311</v>
      </c>
      <c r="M30" s="97">
        <v>45325</v>
      </c>
      <c r="N30" s="95" t="s">
        <v>174</v>
      </c>
      <c r="O30" s="95" t="s">
        <v>174</v>
      </c>
      <c r="P30" s="96" t="s">
        <v>159</v>
      </c>
      <c r="Q30" s="130">
        <f>D30</f>
        <v>80000</v>
      </c>
      <c r="R30" s="97">
        <v>45332</v>
      </c>
      <c r="S30" s="95" t="s">
        <v>174</v>
      </c>
      <c r="T30" s="97">
        <v>45339</v>
      </c>
      <c r="U30" s="95" t="s">
        <v>174</v>
      </c>
      <c r="V30" s="91" t="s">
        <v>398</v>
      </c>
      <c r="W30" s="91" t="s">
        <v>399</v>
      </c>
      <c r="X30" s="130">
        <f>Q30</f>
        <v>80000</v>
      </c>
      <c r="Y30" s="131" t="s">
        <v>199</v>
      </c>
    </row>
    <row r="31" spans="1:25" ht="15" customHeight="1">
      <c r="A31" s="132"/>
      <c r="B31" s="132"/>
      <c r="C31" s="105"/>
      <c r="D31" s="133"/>
      <c r="E31" s="105"/>
      <c r="F31" s="105"/>
      <c r="G31" s="105"/>
      <c r="H31" s="105"/>
      <c r="I31" s="105"/>
      <c r="J31" s="105"/>
      <c r="K31" s="105"/>
      <c r="L31" s="105"/>
      <c r="M31" s="105"/>
      <c r="N31" s="105"/>
      <c r="O31" s="105"/>
      <c r="P31" s="105"/>
      <c r="Q31" s="133"/>
      <c r="R31" s="105"/>
      <c r="S31" s="105"/>
      <c r="T31" s="105"/>
      <c r="U31" s="105"/>
      <c r="V31" s="105"/>
      <c r="W31" s="105"/>
      <c r="X31" s="105"/>
      <c r="Y31" s="134"/>
    </row>
    <row r="32" spans="1:25" ht="25.35" customHeight="1">
      <c r="A32" s="91" t="s">
        <v>175</v>
      </c>
      <c r="B32" s="100"/>
      <c r="C32" s="101"/>
      <c r="D32" s="129">
        <f>SUM(D12:D30)*0.05</f>
        <v>31500</v>
      </c>
      <c r="E32" s="103"/>
      <c r="F32" s="103"/>
      <c r="G32" s="103"/>
      <c r="H32" s="104"/>
      <c r="I32" s="103"/>
      <c r="J32" s="103"/>
      <c r="K32" s="98"/>
      <c r="L32" s="103"/>
      <c r="M32" s="103"/>
      <c r="N32" s="103"/>
      <c r="O32" s="103"/>
      <c r="P32" s="104"/>
      <c r="Q32" s="129">
        <f>(Q12+Q28+Q14+Q16+Q18+Q20+Q22+Q24+Q26)*0.05</f>
        <v>27500</v>
      </c>
      <c r="R32" s="98"/>
      <c r="S32" s="102"/>
      <c r="T32" s="102"/>
      <c r="U32" s="103"/>
      <c r="V32" s="103"/>
      <c r="W32" s="103"/>
      <c r="X32" s="129">
        <f>(X12+X28+X14+X16+X18+X20+X22+X24+X26)*0.05</f>
        <v>27500</v>
      </c>
      <c r="Y32" s="137"/>
    </row>
    <row r="33" spans="1:25" ht="15" customHeight="1">
      <c r="A33" s="106" t="s">
        <v>176</v>
      </c>
      <c r="B33" s="107"/>
      <c r="C33" s="107"/>
      <c r="D33" s="138">
        <f>D12+D28+D14+D16+D18+D20+D22+D24+D26+D30+D32</f>
        <v>661500</v>
      </c>
      <c r="E33" s="107"/>
      <c r="F33" s="107"/>
      <c r="G33" s="107"/>
      <c r="H33" s="109" t="s">
        <v>159</v>
      </c>
      <c r="I33" s="107"/>
      <c r="J33" s="107"/>
      <c r="K33" s="107"/>
      <c r="L33" s="107"/>
      <c r="M33" s="107"/>
      <c r="N33" s="107"/>
      <c r="O33" s="107"/>
      <c r="P33" s="109" t="s">
        <v>159</v>
      </c>
      <c r="Q33" s="138">
        <f>Q12+Q28+Q14+Q16+Q18+Q20+Q22+Q24+Q26+Q32</f>
        <v>577500</v>
      </c>
      <c r="R33" s="107"/>
      <c r="S33" s="107"/>
      <c r="T33" s="107"/>
      <c r="U33" s="107"/>
      <c r="V33" s="107"/>
      <c r="W33" s="107"/>
      <c r="X33" s="138">
        <f>X12+X28+X14+X16+X18+X20+X22+X24+X26+X32</f>
        <v>577500</v>
      </c>
      <c r="Y33" s="107"/>
    </row>
    <row r="34" spans="1:25" ht="15" customHeight="1">
      <c r="A34" s="107"/>
      <c r="B34" s="107"/>
      <c r="C34" s="107"/>
      <c r="D34" s="138"/>
      <c r="E34" s="107"/>
      <c r="F34" s="107"/>
      <c r="G34" s="107"/>
      <c r="H34" s="109" t="s">
        <v>169</v>
      </c>
      <c r="I34" s="107"/>
      <c r="J34" s="107"/>
      <c r="K34" s="107"/>
      <c r="L34" s="107"/>
      <c r="M34" s="107"/>
      <c r="N34" s="107"/>
      <c r="O34" s="107"/>
      <c r="P34" s="109" t="s">
        <v>169</v>
      </c>
      <c r="Q34" s="138"/>
      <c r="R34" s="107"/>
      <c r="S34" s="107"/>
      <c r="T34" s="107"/>
      <c r="U34" s="107"/>
      <c r="V34" s="107"/>
      <c r="W34" s="107"/>
      <c r="X34" s="138"/>
      <c r="Y34" s="107"/>
    </row>
    <row r="35" spans="1:25" ht="15" customHeight="1">
      <c r="A35" s="139" t="s">
        <v>177</v>
      </c>
      <c r="B35" s="308" t="s">
        <v>372</v>
      </c>
      <c r="C35" s="141"/>
      <c r="D35" s="141"/>
      <c r="E35" s="141"/>
      <c r="F35" s="141"/>
      <c r="G35" s="141"/>
      <c r="H35" s="141"/>
      <c r="I35" s="141"/>
      <c r="J35" s="141"/>
      <c r="K35" s="141"/>
      <c r="L35" s="141"/>
      <c r="M35" s="141"/>
      <c r="N35" s="141"/>
      <c r="O35" s="141"/>
      <c r="P35" s="141"/>
      <c r="Q35" s="141"/>
      <c r="R35" s="141"/>
      <c r="S35" s="141"/>
      <c r="T35" s="141"/>
      <c r="U35" s="141"/>
      <c r="V35" s="141"/>
      <c r="W35" s="141"/>
      <c r="X35" s="141"/>
      <c r="Y35" s="141"/>
    </row>
    <row r="36" spans="1:25" ht="15" customHeight="1">
      <c r="A36" s="141"/>
      <c r="B36" s="142" t="s">
        <v>202</v>
      </c>
      <c r="C36" s="141"/>
      <c r="D36" s="141"/>
      <c r="E36" s="141"/>
      <c r="F36" s="141"/>
      <c r="G36" s="141"/>
      <c r="H36" s="141"/>
      <c r="I36" s="141"/>
      <c r="J36" s="141"/>
      <c r="K36" s="141"/>
      <c r="L36" s="141"/>
      <c r="M36" s="141"/>
      <c r="N36" s="141"/>
      <c r="O36" s="141"/>
      <c r="P36" s="141"/>
      <c r="Q36" s="141"/>
      <c r="R36" s="141"/>
      <c r="S36" s="141"/>
      <c r="T36" s="141"/>
      <c r="U36" s="141"/>
      <c r="V36" s="141"/>
      <c r="W36" s="141"/>
      <c r="X36" s="141"/>
      <c r="Y36" s="141"/>
    </row>
    <row r="37" spans="1:25" ht="15" customHeight="1">
      <c r="A37" s="141"/>
      <c r="B37" s="141"/>
      <c r="C37" s="139" t="s">
        <v>203</v>
      </c>
      <c r="D37" s="306" t="s">
        <v>397</v>
      </c>
      <c r="E37" s="275"/>
      <c r="F37" s="276"/>
      <c r="G37" s="276"/>
      <c r="H37" s="276"/>
      <c r="I37" s="276"/>
      <c r="J37" s="276"/>
      <c r="K37" s="276"/>
      <c r="L37" s="276"/>
      <c r="M37" s="276"/>
      <c r="N37" s="276"/>
      <c r="O37" s="276"/>
      <c r="P37" s="276"/>
      <c r="Q37" s="276"/>
      <c r="R37" s="276"/>
      <c r="S37" s="276"/>
      <c r="T37" s="276"/>
      <c r="U37" s="276"/>
      <c r="V37" s="276"/>
      <c r="W37" s="276"/>
      <c r="X37" s="276"/>
      <c r="Y37" s="277"/>
    </row>
  </sheetData>
  <mergeCells count="9">
    <mergeCell ref="A9:A10"/>
    <mergeCell ref="U7:X7"/>
    <mergeCell ref="D37:Y37"/>
    <mergeCell ref="C7:G7"/>
    <mergeCell ref="I7:J7"/>
    <mergeCell ref="L7:M7"/>
    <mergeCell ref="N7:O7"/>
    <mergeCell ref="Q7:T7"/>
    <mergeCell ref="Y7:Y8"/>
  </mergeCells>
  <pageMargins left="1" right="1" top="1" bottom="1" header="0.25" footer="0.25"/>
  <pageSetup scale="35" orientation="landscape" r:id="rId1"/>
  <headerFooter>
    <oddFooter>&amp;L&amp;"Helvetica,Regular"&amp;12&amp;K000000CEFOR 2023 Consolidated Work and Procurement Plans_10Jan2023&amp;R&amp;"Helvetica,Regular"&amp;12&amp;K000000&amp;P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5"/>
  <sheetViews>
    <sheetView showGridLines="0" workbookViewId="0">
      <selection activeCell="A5" sqref="A5"/>
    </sheetView>
  </sheetViews>
  <sheetFormatPr defaultColWidth="12.625" defaultRowHeight="15" customHeight="1"/>
  <cols>
    <col min="1" max="1" width="36.375" style="5" customWidth="1"/>
    <col min="2" max="2" width="10.375" style="5" customWidth="1"/>
    <col min="3" max="3" width="10.125" style="5" customWidth="1"/>
    <col min="4" max="4" width="10.5" style="5" customWidth="1"/>
    <col min="5" max="5" width="8.875" style="5" customWidth="1"/>
    <col min="6" max="6" width="8" style="5" customWidth="1"/>
    <col min="7" max="7" width="9.875" style="5" customWidth="1"/>
    <col min="8" max="8" width="9.625" style="5" customWidth="1"/>
    <col min="9" max="9" width="11.875" style="5" customWidth="1"/>
    <col min="10" max="10" width="9.5" style="5" customWidth="1"/>
    <col min="11" max="11" width="9.125" style="5" customWidth="1"/>
    <col min="12" max="12" width="9.625" style="5" customWidth="1"/>
    <col min="13" max="13" width="8" style="5" customWidth="1"/>
    <col min="14" max="14" width="8.375" style="5" customWidth="1"/>
    <col min="15" max="15" width="9.625" style="5" customWidth="1"/>
    <col min="16" max="16" width="10.125" style="5" customWidth="1"/>
    <col min="17" max="17" width="10.875" style="5" customWidth="1"/>
    <col min="18" max="18" width="9" style="5" customWidth="1"/>
    <col min="19" max="19" width="10" style="5" customWidth="1"/>
    <col min="20" max="20" width="10.375" style="5" customWidth="1"/>
    <col min="21" max="21" width="7.625" style="5" customWidth="1"/>
    <col min="22" max="22" width="9.5" style="5" customWidth="1"/>
    <col min="23" max="23" width="9.875" style="5" customWidth="1"/>
    <col min="24" max="24" width="10.875" style="5" customWidth="1"/>
    <col min="25" max="25" width="8.5" style="5" customWidth="1"/>
    <col min="26" max="26" width="8.625" style="5" customWidth="1"/>
    <col min="27" max="27" width="8.5" style="5" customWidth="1"/>
    <col min="28" max="28" width="8" style="5" customWidth="1"/>
    <col min="29" max="29" width="10.125" style="5" customWidth="1"/>
    <col min="30" max="30" width="8.625" style="5" customWidth="1"/>
    <col min="31" max="31" width="9.375" style="5" customWidth="1"/>
    <col min="32" max="32" width="11.125" style="5" customWidth="1"/>
    <col min="33" max="33" width="12.625" style="5" customWidth="1"/>
    <col min="34" max="16384" width="12.625" style="5"/>
  </cols>
  <sheetData>
    <row r="1" spans="1:32" ht="14.65" customHeight="1">
      <c r="A1" s="6" t="s">
        <v>183</v>
      </c>
      <c r="B1" s="119"/>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row>
    <row r="2" spans="1:32" ht="12" customHeight="1">
      <c r="A2" s="9" t="s">
        <v>8</v>
      </c>
      <c r="B2" s="119"/>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row>
    <row r="3" spans="1:32" ht="14.65" customHeight="1">
      <c r="A3" s="12" t="s">
        <v>9</v>
      </c>
      <c r="B3" s="119"/>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14.65" customHeight="1">
      <c r="A4" s="12" t="s">
        <v>125</v>
      </c>
      <c r="B4" s="119"/>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row>
    <row r="5" spans="1:32" ht="14.65" customHeight="1">
      <c r="A5" s="239" t="s">
        <v>424</v>
      </c>
      <c r="B5" s="119"/>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row>
    <row r="6" spans="1:32" ht="14.65" customHeight="1">
      <c r="A6" s="75"/>
      <c r="B6" s="143"/>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row>
    <row r="7" spans="1:32" ht="13.5" customHeight="1">
      <c r="A7" s="145"/>
      <c r="B7" s="146"/>
      <c r="C7" s="147" t="s">
        <v>205</v>
      </c>
      <c r="D7" s="148"/>
      <c r="E7" s="148"/>
      <c r="F7" s="148"/>
      <c r="G7" s="148"/>
      <c r="H7" s="148"/>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ht="13.5" customHeight="1">
      <c r="A8" s="145"/>
      <c r="B8" s="146"/>
      <c r="C8" s="149" t="s">
        <v>127</v>
      </c>
      <c r="D8" s="148"/>
      <c r="E8" s="148"/>
      <c r="F8" s="148"/>
      <c r="G8" s="148"/>
      <c r="H8" s="145"/>
      <c r="I8" s="288" t="s">
        <v>206</v>
      </c>
      <c r="J8" s="271"/>
      <c r="K8" s="145"/>
      <c r="L8" s="145"/>
      <c r="M8" s="145"/>
      <c r="N8" s="145"/>
      <c r="O8" s="145"/>
      <c r="P8" s="145"/>
      <c r="Q8" s="145"/>
      <c r="R8" s="145"/>
      <c r="S8" s="145"/>
      <c r="T8" s="145"/>
      <c r="U8" s="145"/>
      <c r="V8" s="145"/>
      <c r="W8" s="145"/>
      <c r="X8" s="145"/>
      <c r="Y8" s="145"/>
      <c r="Z8" s="145"/>
      <c r="AA8" s="145"/>
      <c r="AB8" s="145"/>
      <c r="AC8" s="145"/>
      <c r="AD8" s="145"/>
      <c r="AE8" s="145"/>
      <c r="AF8" s="145"/>
    </row>
    <row r="9" spans="1:32" ht="24.6" customHeight="1">
      <c r="A9" s="150" t="s">
        <v>207</v>
      </c>
      <c r="B9" s="146"/>
      <c r="C9" s="151" t="s">
        <v>208</v>
      </c>
      <c r="D9" s="145"/>
      <c r="E9" s="145"/>
      <c r="F9" s="145"/>
      <c r="G9" s="282" t="s">
        <v>209</v>
      </c>
      <c r="H9" s="254"/>
      <c r="I9" s="272"/>
      <c r="J9" s="273"/>
      <c r="K9" s="282" t="s">
        <v>210</v>
      </c>
      <c r="L9" s="254"/>
      <c r="M9" s="145"/>
      <c r="N9" s="282" t="s">
        <v>211</v>
      </c>
      <c r="O9" s="254"/>
      <c r="P9" s="282" t="s">
        <v>212</v>
      </c>
      <c r="Q9" s="275"/>
      <c r="R9" s="276"/>
      <c r="S9" s="276"/>
      <c r="T9" s="277"/>
      <c r="U9" s="145"/>
      <c r="V9" s="281" t="s">
        <v>213</v>
      </c>
      <c r="W9" s="254"/>
      <c r="X9" s="281" t="s">
        <v>132</v>
      </c>
      <c r="Y9" s="275"/>
      <c r="Z9" s="276"/>
      <c r="AA9" s="277"/>
      <c r="AB9" s="145"/>
      <c r="AC9" s="281" t="s">
        <v>133</v>
      </c>
      <c r="AD9" s="275"/>
      <c r="AE9" s="276"/>
      <c r="AF9" s="277"/>
    </row>
    <row r="10" spans="1:32" ht="35.65" customHeight="1">
      <c r="A10" s="152" t="s">
        <v>134</v>
      </c>
      <c r="B10" s="152" t="s">
        <v>214</v>
      </c>
      <c r="C10" s="152" t="s">
        <v>215</v>
      </c>
      <c r="D10" s="152" t="s">
        <v>216</v>
      </c>
      <c r="E10" s="152" t="s">
        <v>217</v>
      </c>
      <c r="F10" s="152" t="s">
        <v>142</v>
      </c>
      <c r="G10" s="152" t="s">
        <v>218</v>
      </c>
      <c r="H10" s="152" t="s">
        <v>144</v>
      </c>
      <c r="I10" s="152" t="s">
        <v>145</v>
      </c>
      <c r="J10" s="152" t="s">
        <v>219</v>
      </c>
      <c r="K10" s="152" t="s">
        <v>220</v>
      </c>
      <c r="L10" s="152" t="s">
        <v>144</v>
      </c>
      <c r="M10" s="152" t="s">
        <v>142</v>
      </c>
      <c r="N10" s="152" t="s">
        <v>221</v>
      </c>
      <c r="O10" s="152" t="s">
        <v>222</v>
      </c>
      <c r="P10" s="152" t="s">
        <v>223</v>
      </c>
      <c r="Q10" s="152" t="s">
        <v>224</v>
      </c>
      <c r="R10" s="152" t="s">
        <v>225</v>
      </c>
      <c r="S10" s="152" t="s">
        <v>226</v>
      </c>
      <c r="T10" s="152" t="s">
        <v>227</v>
      </c>
      <c r="U10" s="152" t="s">
        <v>142</v>
      </c>
      <c r="V10" s="152" t="s">
        <v>228</v>
      </c>
      <c r="W10" s="152" t="s">
        <v>229</v>
      </c>
      <c r="X10" s="152" t="s">
        <v>230</v>
      </c>
      <c r="Y10" s="152" t="s">
        <v>231</v>
      </c>
      <c r="Z10" s="152" t="s">
        <v>151</v>
      </c>
      <c r="AA10" s="152" t="s">
        <v>232</v>
      </c>
      <c r="AB10" s="152" t="s">
        <v>142</v>
      </c>
      <c r="AC10" s="152" t="s">
        <v>153</v>
      </c>
      <c r="AD10" s="152" t="s">
        <v>233</v>
      </c>
      <c r="AE10" s="152" t="s">
        <v>234</v>
      </c>
      <c r="AF10" s="152" t="s">
        <v>156</v>
      </c>
    </row>
    <row r="11" spans="1:32" ht="13.5" customHeight="1">
      <c r="A11" s="283" t="s">
        <v>157</v>
      </c>
      <c r="B11" s="153"/>
      <c r="C11" s="153"/>
      <c r="D11" s="153"/>
      <c r="E11" s="153"/>
      <c r="F11" s="154" t="s">
        <v>159</v>
      </c>
      <c r="G11" s="155" t="s">
        <v>235</v>
      </c>
      <c r="H11" s="155" t="s">
        <v>236</v>
      </c>
      <c r="I11" s="155" t="s">
        <v>161</v>
      </c>
      <c r="J11" s="155" t="s">
        <v>237</v>
      </c>
      <c r="K11" s="153"/>
      <c r="L11" s="155" t="s">
        <v>236</v>
      </c>
      <c r="M11" s="154" t="s">
        <v>159</v>
      </c>
      <c r="N11" s="155" t="s">
        <v>238</v>
      </c>
      <c r="O11" s="155" t="s">
        <v>164</v>
      </c>
      <c r="P11" s="155" t="s">
        <v>239</v>
      </c>
      <c r="Q11" s="155" t="s">
        <v>240</v>
      </c>
      <c r="R11" s="155" t="s">
        <v>237</v>
      </c>
      <c r="S11" s="155" t="s">
        <v>236</v>
      </c>
      <c r="T11" s="155" t="s">
        <v>237</v>
      </c>
      <c r="U11" s="154" t="s">
        <v>159</v>
      </c>
      <c r="V11" s="155" t="s">
        <v>236</v>
      </c>
      <c r="W11" s="155" t="s">
        <v>236</v>
      </c>
      <c r="X11" s="153"/>
      <c r="Y11" s="155" t="s">
        <v>166</v>
      </c>
      <c r="Z11" s="153"/>
      <c r="AA11" s="155" t="s">
        <v>241</v>
      </c>
      <c r="AB11" s="154" t="s">
        <v>159</v>
      </c>
      <c r="AC11" s="153"/>
      <c r="AD11" s="153"/>
      <c r="AE11" s="153"/>
      <c r="AF11" s="153"/>
    </row>
    <row r="12" spans="1:32" ht="13.5" customHeight="1">
      <c r="A12" s="251"/>
      <c r="B12" s="153"/>
      <c r="C12" s="153"/>
      <c r="D12" s="153"/>
      <c r="E12" s="153"/>
      <c r="F12" s="154" t="s">
        <v>169</v>
      </c>
      <c r="G12" s="153"/>
      <c r="H12" s="153"/>
      <c r="I12" s="153"/>
      <c r="J12" s="153"/>
      <c r="K12" s="153"/>
      <c r="L12" s="153"/>
      <c r="M12" s="154" t="s">
        <v>169</v>
      </c>
      <c r="N12" s="153"/>
      <c r="O12" s="153"/>
      <c r="P12" s="153"/>
      <c r="Q12" s="153"/>
      <c r="R12" s="153"/>
      <c r="S12" s="153"/>
      <c r="T12" s="153"/>
      <c r="U12" s="154" t="s">
        <v>169</v>
      </c>
      <c r="V12" s="153"/>
      <c r="W12" s="153"/>
      <c r="X12" s="153"/>
      <c r="Y12" s="153"/>
      <c r="Z12" s="153"/>
      <c r="AA12" s="153"/>
      <c r="AB12" s="154" t="s">
        <v>169</v>
      </c>
      <c r="AC12" s="153"/>
      <c r="AD12" s="153"/>
      <c r="AE12" s="153"/>
      <c r="AF12" s="153"/>
    </row>
    <row r="13" spans="1:32" ht="13.5" customHeight="1">
      <c r="A13" s="156" t="s">
        <v>170</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row>
    <row r="14" spans="1:32" ht="42.2" customHeight="1">
      <c r="A14" s="91" t="s">
        <v>80</v>
      </c>
      <c r="B14" s="157" t="s">
        <v>242</v>
      </c>
      <c r="C14" s="157" t="s">
        <v>243</v>
      </c>
      <c r="D14" s="158">
        <v>50000</v>
      </c>
      <c r="E14" s="157" t="s">
        <v>173</v>
      </c>
      <c r="F14" s="159" t="s">
        <v>159</v>
      </c>
      <c r="G14" s="160">
        <v>45309</v>
      </c>
      <c r="H14" s="161">
        <v>45330</v>
      </c>
      <c r="I14" s="157" t="s">
        <v>174</v>
      </c>
      <c r="J14" s="157" t="s">
        <v>174</v>
      </c>
      <c r="K14" s="157" t="s">
        <v>174</v>
      </c>
      <c r="L14" s="157" t="s">
        <v>174</v>
      </c>
      <c r="M14" s="159" t="s">
        <v>159</v>
      </c>
      <c r="N14" s="161">
        <v>45332</v>
      </c>
      <c r="O14" s="157" t="s">
        <v>174</v>
      </c>
      <c r="P14" s="157" t="s">
        <v>174</v>
      </c>
      <c r="Q14" s="157" t="s">
        <v>174</v>
      </c>
      <c r="R14" s="157" t="s">
        <v>174</v>
      </c>
      <c r="S14" s="157" t="s">
        <v>174</v>
      </c>
      <c r="T14" s="157" t="s">
        <v>174</v>
      </c>
      <c r="U14" s="159" t="s">
        <v>159</v>
      </c>
      <c r="V14" s="160">
        <v>45337</v>
      </c>
      <c r="W14" s="160">
        <v>45344</v>
      </c>
      <c r="X14" s="162">
        <f>D14</f>
        <v>50000</v>
      </c>
      <c r="Y14" s="161">
        <v>45352</v>
      </c>
      <c r="Z14" s="161">
        <v>45353</v>
      </c>
      <c r="AA14" s="161">
        <v>45361</v>
      </c>
      <c r="AB14" s="159" t="s">
        <v>159</v>
      </c>
      <c r="AC14" s="160">
        <v>45368</v>
      </c>
      <c r="AD14" s="160">
        <v>45548</v>
      </c>
      <c r="AE14" s="160">
        <v>45576</v>
      </c>
      <c r="AF14" s="162">
        <f>X14</f>
        <v>50000</v>
      </c>
    </row>
    <row r="15" spans="1:32" ht="40.9" customHeight="1">
      <c r="A15" s="91" t="s">
        <v>84</v>
      </c>
      <c r="B15" s="157" t="s">
        <v>244</v>
      </c>
      <c r="C15" s="157" t="s">
        <v>243</v>
      </c>
      <c r="D15" s="158">
        <v>100000</v>
      </c>
      <c r="E15" s="157" t="s">
        <v>173</v>
      </c>
      <c r="F15" s="159" t="s">
        <v>159</v>
      </c>
      <c r="G15" s="160">
        <v>45309</v>
      </c>
      <c r="H15" s="161">
        <v>45330</v>
      </c>
      <c r="I15" s="157" t="s">
        <v>174</v>
      </c>
      <c r="J15" s="157" t="s">
        <v>174</v>
      </c>
      <c r="K15" s="157" t="s">
        <v>174</v>
      </c>
      <c r="L15" s="157" t="s">
        <v>174</v>
      </c>
      <c r="M15" s="159" t="s">
        <v>159</v>
      </c>
      <c r="N15" s="161">
        <v>45332</v>
      </c>
      <c r="O15" s="157" t="s">
        <v>174</v>
      </c>
      <c r="P15" s="157" t="s">
        <v>174</v>
      </c>
      <c r="Q15" s="157" t="s">
        <v>174</v>
      </c>
      <c r="R15" s="157" t="s">
        <v>174</v>
      </c>
      <c r="S15" s="157" t="s">
        <v>174</v>
      </c>
      <c r="T15" s="157" t="s">
        <v>174</v>
      </c>
      <c r="U15" s="159" t="s">
        <v>159</v>
      </c>
      <c r="V15" s="160">
        <v>45337</v>
      </c>
      <c r="W15" s="160">
        <v>45344</v>
      </c>
      <c r="X15" s="162">
        <f>D15</f>
        <v>100000</v>
      </c>
      <c r="Y15" s="161">
        <v>45352</v>
      </c>
      <c r="Z15" s="161">
        <v>45353</v>
      </c>
      <c r="AA15" s="161">
        <v>45361</v>
      </c>
      <c r="AB15" s="159" t="s">
        <v>159</v>
      </c>
      <c r="AC15" s="160">
        <v>45368</v>
      </c>
      <c r="AD15" s="160">
        <v>45548</v>
      </c>
      <c r="AE15" s="160">
        <v>45576</v>
      </c>
      <c r="AF15" s="162">
        <f>X15</f>
        <v>100000</v>
      </c>
    </row>
    <row r="16" spans="1:32" ht="64.5" customHeight="1">
      <c r="A16" s="91" t="s">
        <v>378</v>
      </c>
      <c r="B16" s="157" t="s">
        <v>244</v>
      </c>
      <c r="C16" s="157" t="s">
        <v>243</v>
      </c>
      <c r="D16" s="158">
        <v>20000</v>
      </c>
      <c r="E16" s="157" t="s">
        <v>173</v>
      </c>
      <c r="F16" s="159" t="s">
        <v>159</v>
      </c>
      <c r="G16" s="160">
        <v>45329</v>
      </c>
      <c r="H16" s="160">
        <v>45379</v>
      </c>
      <c r="I16" s="157" t="s">
        <v>174</v>
      </c>
      <c r="J16" s="157" t="s">
        <v>174</v>
      </c>
      <c r="K16" s="157" t="s">
        <v>174</v>
      </c>
      <c r="L16" s="157" t="s">
        <v>174</v>
      </c>
      <c r="M16" s="159" t="s">
        <v>159</v>
      </c>
      <c r="N16" s="160">
        <v>45381</v>
      </c>
      <c r="O16" s="157" t="s">
        <v>174</v>
      </c>
      <c r="P16" s="157" t="s">
        <v>174</v>
      </c>
      <c r="Q16" s="157" t="s">
        <v>174</v>
      </c>
      <c r="R16" s="157" t="s">
        <v>174</v>
      </c>
      <c r="S16" s="157" t="s">
        <v>174</v>
      </c>
      <c r="T16" s="157" t="s">
        <v>174</v>
      </c>
      <c r="U16" s="159" t="s">
        <v>159</v>
      </c>
      <c r="V16" s="160">
        <v>45388</v>
      </c>
      <c r="W16" s="160">
        <v>45395</v>
      </c>
      <c r="X16" s="162">
        <f>D16</f>
        <v>20000</v>
      </c>
      <c r="Y16" s="160">
        <v>45402</v>
      </c>
      <c r="Z16" s="160">
        <v>45403</v>
      </c>
      <c r="AA16" s="160">
        <v>45410</v>
      </c>
      <c r="AB16" s="159" t="s">
        <v>159</v>
      </c>
      <c r="AC16" s="160">
        <v>45478</v>
      </c>
      <c r="AD16" s="160">
        <v>45508</v>
      </c>
      <c r="AE16" s="160">
        <v>45541</v>
      </c>
      <c r="AF16" s="162">
        <f>X16</f>
        <v>20000</v>
      </c>
    </row>
    <row r="17" spans="1:32" ht="43.5" customHeight="1">
      <c r="A17" s="91" t="s">
        <v>90</v>
      </c>
      <c r="B17" s="157" t="s">
        <v>244</v>
      </c>
      <c r="C17" s="157" t="s">
        <v>243</v>
      </c>
      <c r="D17" s="158">
        <v>20000</v>
      </c>
      <c r="E17" s="157" t="s">
        <v>173</v>
      </c>
      <c r="F17" s="159" t="s">
        <v>159</v>
      </c>
      <c r="G17" s="160">
        <v>45329</v>
      </c>
      <c r="H17" s="160">
        <v>45379</v>
      </c>
      <c r="I17" s="157" t="s">
        <v>174</v>
      </c>
      <c r="J17" s="157" t="s">
        <v>174</v>
      </c>
      <c r="K17" s="157" t="s">
        <v>174</v>
      </c>
      <c r="L17" s="157" t="s">
        <v>174</v>
      </c>
      <c r="M17" s="159" t="s">
        <v>159</v>
      </c>
      <c r="N17" s="160">
        <v>45381</v>
      </c>
      <c r="O17" s="157" t="s">
        <v>174</v>
      </c>
      <c r="P17" s="157" t="s">
        <v>174</v>
      </c>
      <c r="Q17" s="157" t="s">
        <v>174</v>
      </c>
      <c r="R17" s="157" t="s">
        <v>174</v>
      </c>
      <c r="S17" s="157" t="s">
        <v>174</v>
      </c>
      <c r="T17" s="157" t="s">
        <v>174</v>
      </c>
      <c r="U17" s="159" t="s">
        <v>159</v>
      </c>
      <c r="V17" s="160">
        <v>45388</v>
      </c>
      <c r="W17" s="160">
        <v>45395</v>
      </c>
      <c r="X17" s="162">
        <f>D17</f>
        <v>20000</v>
      </c>
      <c r="Y17" s="160">
        <v>45402</v>
      </c>
      <c r="Z17" s="160">
        <v>45403</v>
      </c>
      <c r="AA17" s="160">
        <v>45410</v>
      </c>
      <c r="AB17" s="159" t="s">
        <v>159</v>
      </c>
      <c r="AC17" s="160">
        <v>45478</v>
      </c>
      <c r="AD17" s="160">
        <v>45508</v>
      </c>
      <c r="AE17" s="160">
        <v>45541</v>
      </c>
      <c r="AF17" s="162">
        <f>X17</f>
        <v>20000</v>
      </c>
    </row>
    <row r="18" spans="1:32" ht="20.45" customHeight="1">
      <c r="A18" s="91" t="s">
        <v>175</v>
      </c>
      <c r="B18" s="163"/>
      <c r="C18" s="163"/>
      <c r="D18" s="158">
        <f>(D14+D15+D16+D17)*0.05</f>
        <v>9500</v>
      </c>
      <c r="E18" s="163"/>
      <c r="F18" s="164"/>
      <c r="G18" s="163"/>
      <c r="H18" s="161"/>
      <c r="I18" s="163"/>
      <c r="J18" s="163"/>
      <c r="K18" s="163"/>
      <c r="L18" s="163"/>
      <c r="M18" s="164"/>
      <c r="N18" s="161"/>
      <c r="O18" s="163"/>
      <c r="P18" s="163"/>
      <c r="Q18" s="163"/>
      <c r="R18" s="163"/>
      <c r="S18" s="163"/>
      <c r="T18" s="163"/>
      <c r="U18" s="164"/>
      <c r="V18" s="163"/>
      <c r="W18" s="163"/>
      <c r="X18" s="158">
        <f>(X14+X15+X16+X17)*0.05</f>
        <v>9500</v>
      </c>
      <c r="Y18" s="161"/>
      <c r="Z18" s="161"/>
      <c r="AA18" s="161"/>
      <c r="AB18" s="164"/>
      <c r="AC18" s="163"/>
      <c r="AD18" s="163"/>
      <c r="AE18" s="160"/>
      <c r="AF18" s="158">
        <f>(AF14+AF15+AF16+AF17)*0.05</f>
        <v>9500</v>
      </c>
    </row>
    <row r="19" spans="1:32" ht="13.5" customHeight="1">
      <c r="A19" s="165" t="s">
        <v>176</v>
      </c>
      <c r="B19" s="166"/>
      <c r="C19" s="166"/>
      <c r="D19" s="167">
        <f>SUM(D14:D18)</f>
        <v>199500</v>
      </c>
      <c r="E19" s="166"/>
      <c r="F19" s="168" t="s">
        <v>159</v>
      </c>
      <c r="G19" s="166"/>
      <c r="H19" s="166"/>
      <c r="I19" s="166"/>
      <c r="J19" s="166"/>
      <c r="K19" s="166"/>
      <c r="L19" s="166"/>
      <c r="M19" s="168" t="s">
        <v>159</v>
      </c>
      <c r="N19" s="166"/>
      <c r="O19" s="166"/>
      <c r="P19" s="166"/>
      <c r="Q19" s="166"/>
      <c r="R19" s="166"/>
      <c r="S19" s="166"/>
      <c r="T19" s="166"/>
      <c r="U19" s="168" t="s">
        <v>159</v>
      </c>
      <c r="V19" s="166"/>
      <c r="W19" s="166"/>
      <c r="X19" s="167">
        <f>SUM(X14:X18)</f>
        <v>199500</v>
      </c>
      <c r="Y19" s="166"/>
      <c r="Z19" s="166"/>
      <c r="AA19" s="166"/>
      <c r="AB19" s="168" t="s">
        <v>159</v>
      </c>
      <c r="AC19" s="166"/>
      <c r="AD19" s="166"/>
      <c r="AE19" s="166"/>
      <c r="AF19" s="167">
        <f>SUM(AF14:AF18)</f>
        <v>199500</v>
      </c>
    </row>
    <row r="20" spans="1:32" ht="13.5" customHeight="1">
      <c r="A20" s="166"/>
      <c r="B20" s="166"/>
      <c r="C20" s="166"/>
      <c r="D20" s="169"/>
      <c r="E20" s="166"/>
      <c r="F20" s="168" t="s">
        <v>169</v>
      </c>
      <c r="G20" s="166"/>
      <c r="H20" s="166"/>
      <c r="I20" s="166"/>
      <c r="J20" s="166"/>
      <c r="K20" s="166"/>
      <c r="L20" s="166"/>
      <c r="M20" s="168" t="s">
        <v>169</v>
      </c>
      <c r="N20" s="166"/>
      <c r="O20" s="166"/>
      <c r="P20" s="166"/>
      <c r="Q20" s="166"/>
      <c r="R20" s="166"/>
      <c r="S20" s="166"/>
      <c r="T20" s="166"/>
      <c r="U20" s="168" t="s">
        <v>169</v>
      </c>
      <c r="V20" s="166"/>
      <c r="W20" s="166"/>
      <c r="X20" s="169"/>
      <c r="Y20" s="166"/>
      <c r="Z20" s="166"/>
      <c r="AA20" s="166"/>
      <c r="AB20" s="168" t="s">
        <v>169</v>
      </c>
      <c r="AC20" s="166"/>
      <c r="AD20" s="166"/>
      <c r="AE20" s="166"/>
      <c r="AF20" s="169"/>
    </row>
    <row r="21" spans="1:32" ht="13.7" customHeight="1">
      <c r="A21" s="140" t="s">
        <v>177</v>
      </c>
      <c r="B21" s="309" t="s">
        <v>372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ht="13.5" customHeight="1">
      <c r="A22" s="170"/>
      <c r="B22" s="171" t="s">
        <v>202</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3"/>
      <c r="AA22" s="145"/>
      <c r="AB22" s="145"/>
      <c r="AC22" s="174"/>
      <c r="AD22" s="172"/>
      <c r="AE22" s="172"/>
      <c r="AF22" s="175"/>
    </row>
    <row r="23" spans="1:32" ht="13.5" customHeight="1">
      <c r="A23" s="176"/>
      <c r="B23" s="177"/>
      <c r="C23" s="178" t="s">
        <v>245</v>
      </c>
      <c r="D23" s="284" t="s">
        <v>246</v>
      </c>
      <c r="E23" s="263"/>
      <c r="F23" s="264"/>
      <c r="G23" s="264"/>
      <c r="H23" s="264"/>
      <c r="I23" s="264"/>
      <c r="J23" s="264"/>
      <c r="K23" s="264"/>
      <c r="L23" s="264"/>
      <c r="M23" s="264"/>
      <c r="N23" s="264"/>
      <c r="O23" s="264"/>
      <c r="P23" s="264"/>
      <c r="Q23" s="264"/>
      <c r="R23" s="264"/>
      <c r="S23" s="264"/>
      <c r="T23" s="264"/>
      <c r="U23" s="264"/>
      <c r="V23" s="264"/>
      <c r="W23" s="264"/>
      <c r="X23" s="264"/>
      <c r="Y23" s="264"/>
      <c r="Z23" s="264"/>
      <c r="AA23" s="285"/>
      <c r="AB23" s="286"/>
      <c r="AC23" s="177"/>
      <c r="AD23" s="177"/>
      <c r="AE23" s="177"/>
      <c r="AF23" s="179"/>
    </row>
    <row r="24" spans="1:32" ht="13.5" customHeight="1">
      <c r="A24" s="176"/>
      <c r="B24" s="177"/>
      <c r="C24" s="71"/>
      <c r="D24" s="287"/>
      <c r="E24" s="266"/>
      <c r="F24" s="267"/>
      <c r="G24" s="267"/>
      <c r="H24" s="267"/>
      <c r="I24" s="267"/>
      <c r="J24" s="267"/>
      <c r="K24" s="267"/>
      <c r="L24" s="267"/>
      <c r="M24" s="267"/>
      <c r="N24" s="267"/>
      <c r="O24" s="267"/>
      <c r="P24" s="267"/>
      <c r="Q24" s="267"/>
      <c r="R24" s="267"/>
      <c r="S24" s="267"/>
      <c r="T24" s="267"/>
      <c r="U24" s="267"/>
      <c r="V24" s="267"/>
      <c r="W24" s="267"/>
      <c r="X24" s="267"/>
      <c r="Y24" s="267"/>
      <c r="Z24" s="267"/>
      <c r="AA24" s="267"/>
      <c r="AB24" s="268"/>
      <c r="AC24" s="177"/>
      <c r="AD24" s="177"/>
      <c r="AE24" s="177"/>
      <c r="AF24" s="179"/>
    </row>
    <row r="25" spans="1:32" ht="13.5" customHeight="1">
      <c r="A25" s="180"/>
      <c r="B25" s="180"/>
      <c r="C25" s="180"/>
      <c r="D25" s="180"/>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0"/>
      <c r="AD25" s="180"/>
      <c r="AE25" s="180"/>
      <c r="AF25" s="180"/>
    </row>
  </sheetData>
  <mergeCells count="11">
    <mergeCell ref="AC9:AF9"/>
    <mergeCell ref="G9:H9"/>
    <mergeCell ref="A11:A12"/>
    <mergeCell ref="D23:AB23"/>
    <mergeCell ref="D24:AB24"/>
    <mergeCell ref="I8:J9"/>
    <mergeCell ref="K9:L9"/>
    <mergeCell ref="N9:O9"/>
    <mergeCell ref="P9:T9"/>
    <mergeCell ref="V9:W9"/>
    <mergeCell ref="X9:AA9"/>
  </mergeCells>
  <pageMargins left="1" right="1" top="1" bottom="1" header="0.25" footer="0.25"/>
  <pageSetup scale="35" orientation="landscape" r:id="rId1"/>
  <headerFooter>
    <oddFooter>&amp;L&amp;"Arial,Italic"&amp;11&amp;K000000CEFOR 2023 Consolidated Work and Procurement Plans_10Jan2023&amp;R&amp;"Helvetica,Regular"&amp;12&amp;K000000&amp;P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
  <sheetViews>
    <sheetView showGridLines="0" workbookViewId="0">
      <selection activeCell="A5" sqref="A5"/>
    </sheetView>
  </sheetViews>
  <sheetFormatPr defaultColWidth="12.625" defaultRowHeight="15" customHeight="1"/>
  <cols>
    <col min="1" max="1" width="8.625" style="5" customWidth="1"/>
    <col min="2" max="2" width="21.875" style="5" customWidth="1"/>
    <col min="3" max="3" width="19.875" style="5" customWidth="1"/>
    <col min="4" max="4" width="28.875" style="5" customWidth="1"/>
    <col min="5" max="5" width="20.875" style="5" customWidth="1"/>
    <col min="6" max="6" width="15" style="5" customWidth="1"/>
    <col min="7" max="7" width="14.875" style="5" customWidth="1"/>
    <col min="8" max="13" width="12.625" style="5" customWidth="1"/>
    <col min="14" max="16384" width="12.625" style="5"/>
  </cols>
  <sheetData>
    <row r="1" spans="1:12" ht="15.75" customHeight="1">
      <c r="A1" s="6" t="s">
        <v>183</v>
      </c>
      <c r="B1" s="7"/>
      <c r="C1" s="7"/>
      <c r="D1" s="7"/>
      <c r="E1" s="7"/>
      <c r="F1" s="7"/>
      <c r="G1" s="8"/>
      <c r="H1" s="57"/>
      <c r="I1" s="58"/>
      <c r="J1" s="58"/>
      <c r="K1" s="58"/>
      <c r="L1" s="60"/>
    </row>
    <row r="2" spans="1:12" ht="15" customHeight="1">
      <c r="A2" s="9" t="s">
        <v>8</v>
      </c>
      <c r="B2" s="10"/>
      <c r="C2" s="10"/>
      <c r="D2" s="10"/>
      <c r="E2" s="10"/>
      <c r="F2" s="10"/>
      <c r="G2" s="11"/>
      <c r="H2" s="61"/>
      <c r="I2" s="62"/>
      <c r="J2" s="62"/>
      <c r="K2" s="62"/>
      <c r="L2" s="63"/>
    </row>
    <row r="3" spans="1:12" ht="15.75" customHeight="1">
      <c r="A3" s="12" t="s">
        <v>9</v>
      </c>
      <c r="B3" s="13"/>
      <c r="C3" s="13"/>
      <c r="D3" s="13"/>
      <c r="E3" s="13"/>
      <c r="F3" s="13"/>
      <c r="G3" s="14"/>
      <c r="H3" s="61"/>
      <c r="I3" s="62"/>
      <c r="J3" s="62"/>
      <c r="K3" s="62"/>
      <c r="L3" s="63"/>
    </row>
    <row r="4" spans="1:12" ht="15.75" customHeight="1">
      <c r="A4" s="12" t="s">
        <v>125</v>
      </c>
      <c r="B4" s="13"/>
      <c r="C4" s="13"/>
      <c r="D4" s="13"/>
      <c r="E4" s="13"/>
      <c r="F4" s="13"/>
      <c r="G4" s="14"/>
      <c r="H4" s="61"/>
      <c r="I4" s="62"/>
      <c r="J4" s="62"/>
      <c r="K4" s="62"/>
      <c r="L4" s="63"/>
    </row>
    <row r="5" spans="1:12" ht="15.75" customHeight="1">
      <c r="A5" s="335" t="s">
        <v>423</v>
      </c>
      <c r="B5" s="182"/>
      <c r="C5" s="182"/>
      <c r="D5" s="182"/>
      <c r="E5" s="182"/>
      <c r="F5" s="182"/>
      <c r="G5" s="183"/>
      <c r="H5" s="61"/>
      <c r="I5" s="62"/>
      <c r="J5" s="62"/>
      <c r="K5" s="62"/>
      <c r="L5" s="63"/>
    </row>
    <row r="6" spans="1:12" ht="18.75" customHeight="1">
      <c r="A6" s="289"/>
      <c r="B6" s="290"/>
      <c r="C6" s="290"/>
      <c r="D6" s="290"/>
      <c r="E6" s="291"/>
      <c r="F6" s="184"/>
      <c r="G6" s="185"/>
      <c r="H6" s="61"/>
      <c r="I6" s="62"/>
      <c r="J6" s="62"/>
      <c r="K6" s="62"/>
      <c r="L6" s="63"/>
    </row>
    <row r="7" spans="1:12" ht="15.75" customHeight="1">
      <c r="A7" s="292" t="s">
        <v>248</v>
      </c>
      <c r="B7" s="293"/>
      <c r="C7" s="293"/>
      <c r="D7" s="293"/>
      <c r="E7" s="294"/>
      <c r="F7" s="186"/>
      <c r="G7" s="187"/>
      <c r="H7" s="61"/>
      <c r="I7" s="62"/>
      <c r="J7" s="62"/>
      <c r="K7" s="62"/>
      <c r="L7" s="63"/>
    </row>
    <row r="8" spans="1:12" ht="39" customHeight="1">
      <c r="A8" s="188" t="s">
        <v>249</v>
      </c>
      <c r="B8" s="188" t="s">
        <v>250</v>
      </c>
      <c r="C8" s="189" t="s">
        <v>251</v>
      </c>
      <c r="D8" s="189" t="s">
        <v>252</v>
      </c>
      <c r="E8" s="188" t="s">
        <v>253</v>
      </c>
      <c r="F8" s="189" t="s">
        <v>254</v>
      </c>
      <c r="G8" s="188" t="s">
        <v>255</v>
      </c>
      <c r="H8" s="190"/>
      <c r="I8" s="62"/>
      <c r="J8" s="62"/>
      <c r="K8" s="62"/>
      <c r="L8" s="63"/>
    </row>
    <row r="9" spans="1:12" ht="64.5" customHeight="1">
      <c r="A9" s="191">
        <v>1</v>
      </c>
      <c r="B9" s="192" t="s">
        <v>256</v>
      </c>
      <c r="C9" s="192" t="s">
        <v>257</v>
      </c>
      <c r="D9" s="192" t="s">
        <v>258</v>
      </c>
      <c r="E9" s="192" t="s">
        <v>259</v>
      </c>
      <c r="F9" s="193" t="s">
        <v>260</v>
      </c>
      <c r="G9" s="194">
        <v>10000</v>
      </c>
      <c r="H9" s="190"/>
      <c r="I9" s="62"/>
      <c r="J9" s="62"/>
      <c r="K9" s="62"/>
      <c r="L9" s="63"/>
    </row>
    <row r="10" spans="1:12" ht="115.5" customHeight="1">
      <c r="A10" s="191">
        <v>2</v>
      </c>
      <c r="B10" s="192" t="s">
        <v>261</v>
      </c>
      <c r="C10" s="310" t="s">
        <v>402</v>
      </c>
      <c r="D10" s="192" t="s">
        <v>262</v>
      </c>
      <c r="E10" s="192" t="s">
        <v>263</v>
      </c>
      <c r="F10" s="193" t="s">
        <v>260</v>
      </c>
      <c r="G10" s="194">
        <v>10000</v>
      </c>
      <c r="H10" s="190"/>
      <c r="I10" s="62"/>
      <c r="J10" s="62"/>
      <c r="K10" s="62"/>
      <c r="L10" s="63"/>
    </row>
    <row r="11" spans="1:12" ht="100.5" customHeight="1">
      <c r="A11" s="191">
        <v>3</v>
      </c>
      <c r="B11" s="310" t="s">
        <v>404</v>
      </c>
      <c r="C11" s="310" t="s">
        <v>403</v>
      </c>
      <c r="D11" s="310" t="s">
        <v>405</v>
      </c>
      <c r="E11" s="192" t="s">
        <v>264</v>
      </c>
      <c r="F11" s="193" t="s">
        <v>260</v>
      </c>
      <c r="G11" s="194">
        <v>8000</v>
      </c>
      <c r="H11" s="190"/>
      <c r="I11" s="62"/>
      <c r="J11" s="62"/>
      <c r="K11" s="62"/>
      <c r="L11" s="63"/>
    </row>
    <row r="12" spans="1:12" ht="112.5" customHeight="1">
      <c r="A12" s="191">
        <v>4</v>
      </c>
      <c r="B12" s="192" t="s">
        <v>265</v>
      </c>
      <c r="C12" s="310" t="s">
        <v>406</v>
      </c>
      <c r="D12" s="192" t="s">
        <v>266</v>
      </c>
      <c r="E12" s="193" t="s">
        <v>267</v>
      </c>
      <c r="F12" s="193" t="s">
        <v>260</v>
      </c>
      <c r="G12" s="194">
        <v>8000</v>
      </c>
      <c r="H12" s="190"/>
      <c r="I12" s="62"/>
      <c r="J12" s="62"/>
      <c r="K12" s="62"/>
      <c r="L12" s="63"/>
    </row>
    <row r="13" spans="1:12" ht="90.6" customHeight="1">
      <c r="A13" s="191">
        <v>5</v>
      </c>
      <c r="B13" s="310" t="s">
        <v>268</v>
      </c>
      <c r="C13" s="192" t="s">
        <v>269</v>
      </c>
      <c r="D13" s="192" t="s">
        <v>270</v>
      </c>
      <c r="E13" s="192" t="s">
        <v>271</v>
      </c>
      <c r="F13" s="193" t="s">
        <v>260</v>
      </c>
      <c r="G13" s="194">
        <v>8000</v>
      </c>
      <c r="H13" s="190"/>
      <c r="I13" s="62"/>
      <c r="J13" s="62"/>
      <c r="K13" s="62"/>
      <c r="L13" s="63"/>
    </row>
    <row r="14" spans="1:12" ht="57.6" customHeight="1">
      <c r="A14" s="191">
        <v>6</v>
      </c>
      <c r="B14" s="192" t="s">
        <v>272</v>
      </c>
      <c r="C14" s="192" t="s">
        <v>273</v>
      </c>
      <c r="D14" s="192" t="s">
        <v>274</v>
      </c>
      <c r="E14" s="192" t="s">
        <v>275</v>
      </c>
      <c r="F14" s="193" t="s">
        <v>260</v>
      </c>
      <c r="G14" s="194">
        <v>8000</v>
      </c>
      <c r="H14" s="190"/>
      <c r="I14" s="62"/>
      <c r="J14" s="62"/>
      <c r="K14" s="62"/>
      <c r="L14" s="63"/>
    </row>
    <row r="15" spans="1:12" ht="57.6" customHeight="1">
      <c r="A15" s="191">
        <v>7</v>
      </c>
      <c r="B15" s="192" t="s">
        <v>272</v>
      </c>
      <c r="C15" s="192" t="s">
        <v>276</v>
      </c>
      <c r="D15" s="192" t="s">
        <v>277</v>
      </c>
      <c r="E15" s="192" t="s">
        <v>275</v>
      </c>
      <c r="F15" s="193" t="s">
        <v>260</v>
      </c>
      <c r="G15" s="194">
        <v>8000</v>
      </c>
      <c r="H15" s="190"/>
      <c r="I15" s="62"/>
      <c r="J15" s="62"/>
      <c r="K15" s="62"/>
      <c r="L15" s="63"/>
    </row>
    <row r="16" spans="1:12" ht="123.6" customHeight="1">
      <c r="A16" s="191">
        <v>8</v>
      </c>
      <c r="B16" s="192" t="s">
        <v>278</v>
      </c>
      <c r="C16" s="192" t="s">
        <v>279</v>
      </c>
      <c r="D16" s="192" t="s">
        <v>280</v>
      </c>
      <c r="E16" s="192" t="s">
        <v>281</v>
      </c>
      <c r="F16" s="193" t="s">
        <v>260</v>
      </c>
      <c r="G16" s="194">
        <v>8000</v>
      </c>
      <c r="H16" s="190"/>
      <c r="I16" s="62"/>
      <c r="J16" s="62"/>
      <c r="K16" s="62"/>
      <c r="L16" s="63"/>
    </row>
    <row r="17" spans="1:12" ht="90.6" customHeight="1">
      <c r="A17" s="191">
        <v>9</v>
      </c>
      <c r="B17" s="193" t="s">
        <v>282</v>
      </c>
      <c r="C17" s="192" t="s">
        <v>283</v>
      </c>
      <c r="D17" s="192" t="s">
        <v>284</v>
      </c>
      <c r="E17" s="192" t="s">
        <v>285</v>
      </c>
      <c r="F17" s="193" t="s">
        <v>260</v>
      </c>
      <c r="G17" s="194">
        <v>8000</v>
      </c>
      <c r="H17" s="190"/>
      <c r="I17" s="62"/>
      <c r="J17" s="62"/>
      <c r="K17" s="62"/>
      <c r="L17" s="63"/>
    </row>
    <row r="18" spans="1:12" ht="95.65" customHeight="1">
      <c r="A18" s="191">
        <v>10</v>
      </c>
      <c r="B18" s="192" t="s">
        <v>286</v>
      </c>
      <c r="C18" s="310" t="s">
        <v>407</v>
      </c>
      <c r="D18" s="192" t="s">
        <v>287</v>
      </c>
      <c r="E18" s="192" t="s">
        <v>288</v>
      </c>
      <c r="F18" s="193" t="s">
        <v>260</v>
      </c>
      <c r="G18" s="194">
        <v>8000</v>
      </c>
      <c r="H18" s="190"/>
      <c r="I18" s="62"/>
      <c r="J18" s="62"/>
      <c r="K18" s="62"/>
      <c r="L18" s="63"/>
    </row>
    <row r="19" spans="1:12" s="332" customFormat="1" ht="72.75" customHeight="1">
      <c r="A19" s="325">
        <v>11</v>
      </c>
      <c r="B19" s="301" t="s">
        <v>382</v>
      </c>
      <c r="C19" s="326" t="s">
        <v>289</v>
      </c>
      <c r="D19" s="326" t="s">
        <v>290</v>
      </c>
      <c r="E19" s="327" t="s">
        <v>291</v>
      </c>
      <c r="F19" s="327" t="s">
        <v>292</v>
      </c>
      <c r="G19" s="328">
        <v>40000</v>
      </c>
      <c r="H19" s="329"/>
      <c r="I19" s="330"/>
      <c r="J19" s="330"/>
      <c r="K19" s="330"/>
      <c r="L19" s="331"/>
    </row>
    <row r="20" spans="1:12" s="332" customFormat="1" ht="101.65" customHeight="1">
      <c r="A20" s="325">
        <v>12</v>
      </c>
      <c r="B20" s="326" t="s">
        <v>96</v>
      </c>
      <c r="C20" s="326" t="s">
        <v>293</v>
      </c>
      <c r="D20" s="326" t="s">
        <v>294</v>
      </c>
      <c r="E20" s="326" t="s">
        <v>295</v>
      </c>
      <c r="F20" s="327" t="s">
        <v>296</v>
      </c>
      <c r="G20" s="328">
        <v>80000</v>
      </c>
      <c r="H20" s="329"/>
      <c r="I20" s="330"/>
      <c r="J20" s="330"/>
      <c r="K20" s="330"/>
      <c r="L20" s="331"/>
    </row>
    <row r="21" spans="1:12" s="332" customFormat="1" ht="24.6" customHeight="1">
      <c r="A21" s="325">
        <v>13</v>
      </c>
      <c r="B21" s="326" t="s">
        <v>297</v>
      </c>
      <c r="C21" s="326" t="s">
        <v>298</v>
      </c>
      <c r="D21" s="327" t="s">
        <v>299</v>
      </c>
      <c r="E21" s="327" t="s">
        <v>300</v>
      </c>
      <c r="F21" s="327" t="s">
        <v>296</v>
      </c>
      <c r="G21" s="328">
        <v>116000</v>
      </c>
      <c r="H21" s="329"/>
      <c r="I21" s="330"/>
      <c r="J21" s="330"/>
      <c r="K21" s="330"/>
      <c r="L21" s="331"/>
    </row>
    <row r="22" spans="1:12" s="332" customFormat="1" ht="117.95" customHeight="1">
      <c r="A22" s="325">
        <v>14</v>
      </c>
      <c r="B22" s="326" t="s">
        <v>380</v>
      </c>
      <c r="C22" s="326" t="s">
        <v>301</v>
      </c>
      <c r="D22" s="326" t="s">
        <v>101</v>
      </c>
      <c r="E22" s="326" t="s">
        <v>302</v>
      </c>
      <c r="F22" s="327" t="s">
        <v>296</v>
      </c>
      <c r="G22" s="328">
        <v>40000</v>
      </c>
      <c r="H22" s="329"/>
      <c r="I22" s="330"/>
      <c r="J22" s="330"/>
      <c r="K22" s="330"/>
      <c r="L22" s="331"/>
    </row>
    <row r="23" spans="1:12" s="332" customFormat="1" ht="85.5" customHeight="1">
      <c r="A23" s="325">
        <v>15</v>
      </c>
      <c r="B23" s="326" t="s">
        <v>103</v>
      </c>
      <c r="C23" s="326" t="s">
        <v>303</v>
      </c>
      <c r="D23" s="327" t="s">
        <v>304</v>
      </c>
      <c r="E23" s="327" t="s">
        <v>106</v>
      </c>
      <c r="F23" s="327" t="s">
        <v>296</v>
      </c>
      <c r="G23" s="333">
        <v>40000</v>
      </c>
      <c r="H23" s="329"/>
      <c r="I23" s="330"/>
      <c r="J23" s="330"/>
      <c r="K23" s="330"/>
      <c r="L23" s="331"/>
    </row>
    <row r="24" spans="1:12" s="332" customFormat="1" ht="68.650000000000006" customHeight="1">
      <c r="A24" s="325">
        <v>16</v>
      </c>
      <c r="B24" s="326" t="s">
        <v>114</v>
      </c>
      <c r="C24" s="326" t="s">
        <v>305</v>
      </c>
      <c r="D24" s="327" t="s">
        <v>116</v>
      </c>
      <c r="E24" s="327" t="s">
        <v>117</v>
      </c>
      <c r="F24" s="327" t="s">
        <v>296</v>
      </c>
      <c r="G24" s="328">
        <v>15000</v>
      </c>
      <c r="H24" s="329"/>
      <c r="I24" s="330"/>
      <c r="J24" s="330"/>
      <c r="K24" s="330"/>
      <c r="L24" s="331"/>
    </row>
    <row r="25" spans="1:12" ht="14.65" customHeight="1">
      <c r="A25" s="195"/>
      <c r="B25" s="196" t="s">
        <v>306</v>
      </c>
      <c r="C25" s="197"/>
      <c r="D25" s="198"/>
      <c r="E25" s="198"/>
      <c r="F25" s="199"/>
      <c r="G25" s="200">
        <f>SUM(G9:G24)</f>
        <v>415000</v>
      </c>
      <c r="H25" s="190"/>
      <c r="I25" s="62"/>
      <c r="J25" s="62"/>
      <c r="K25" s="62"/>
      <c r="L25" s="63"/>
    </row>
    <row r="26" spans="1:12" ht="14.65" customHeight="1">
      <c r="A26" s="191">
        <v>17</v>
      </c>
      <c r="B26" s="310" t="s">
        <v>417</v>
      </c>
      <c r="C26" s="192" t="s">
        <v>307</v>
      </c>
      <c r="D26" s="193" t="s">
        <v>308</v>
      </c>
      <c r="E26" s="193" t="s">
        <v>309</v>
      </c>
      <c r="F26" s="193" t="s">
        <v>310</v>
      </c>
      <c r="G26" s="194">
        <f>G25*0.05</f>
        <v>20750</v>
      </c>
      <c r="H26" s="190"/>
      <c r="I26" s="62"/>
      <c r="J26" s="62"/>
      <c r="K26" s="62"/>
      <c r="L26" s="63"/>
    </row>
    <row r="27" spans="1:12" ht="15" customHeight="1">
      <c r="A27" s="195"/>
      <c r="B27" s="201"/>
      <c r="C27" s="202"/>
      <c r="D27" s="202"/>
      <c r="E27" s="201"/>
      <c r="F27" s="150" t="s">
        <v>311</v>
      </c>
      <c r="G27" s="203">
        <f>G25+G26</f>
        <v>435750</v>
      </c>
      <c r="H27" s="61"/>
      <c r="I27" s="62"/>
      <c r="J27" s="62"/>
      <c r="K27" s="62"/>
      <c r="L27" s="63"/>
    </row>
    <row r="28" spans="1:12" ht="14.25" customHeight="1">
      <c r="A28" s="204"/>
      <c r="B28" s="334" t="s">
        <v>372</v>
      </c>
      <c r="C28" s="205"/>
      <c r="D28" s="205"/>
      <c r="E28" s="205"/>
      <c r="F28" s="205"/>
      <c r="G28" s="206"/>
      <c r="H28" s="61"/>
      <c r="I28" s="62"/>
      <c r="J28" s="62"/>
      <c r="K28" s="62"/>
      <c r="L28" s="63"/>
    </row>
    <row r="29" spans="1:12" ht="15.75" customHeight="1">
      <c r="A29" s="57"/>
      <c r="B29" s="58"/>
      <c r="C29" s="58"/>
      <c r="D29" s="58"/>
      <c r="E29" s="58"/>
      <c r="F29" s="58"/>
      <c r="G29" s="58"/>
      <c r="H29" s="62"/>
      <c r="I29" s="62"/>
      <c r="J29" s="62"/>
      <c r="K29" s="62"/>
      <c r="L29" s="63"/>
    </row>
    <row r="30" spans="1:12" ht="15.75" customHeight="1">
      <c r="A30" s="61"/>
      <c r="B30" s="62"/>
      <c r="C30" s="62"/>
      <c r="D30" s="62"/>
      <c r="E30" s="62"/>
      <c r="F30" s="62"/>
      <c r="G30" s="62"/>
      <c r="H30" s="62"/>
      <c r="I30" s="62"/>
      <c r="J30" s="62"/>
      <c r="K30" s="62"/>
      <c r="L30" s="63"/>
    </row>
    <row r="31" spans="1:12" ht="15.75" customHeight="1">
      <c r="A31" s="61"/>
      <c r="B31" s="62"/>
      <c r="C31" s="62"/>
      <c r="D31" s="62"/>
      <c r="E31" s="62"/>
      <c r="F31" s="62"/>
      <c r="G31" s="62"/>
      <c r="H31" s="62"/>
      <c r="I31" s="62"/>
      <c r="J31" s="62"/>
      <c r="K31" s="62"/>
      <c r="L31" s="63"/>
    </row>
    <row r="32" spans="1:12" ht="15.75" customHeight="1">
      <c r="A32" s="61"/>
      <c r="B32" s="62"/>
      <c r="C32" s="62"/>
      <c r="D32" s="62"/>
      <c r="E32" s="62"/>
      <c r="F32" s="62"/>
      <c r="G32" s="62"/>
      <c r="H32" s="62"/>
      <c r="I32" s="62"/>
      <c r="J32" s="62"/>
      <c r="K32" s="62"/>
      <c r="L32" s="63"/>
    </row>
    <row r="33" spans="1:12" ht="15.75" customHeight="1">
      <c r="A33" s="61"/>
      <c r="B33" s="62"/>
      <c r="C33" s="62"/>
      <c r="D33" s="62"/>
      <c r="E33" s="62"/>
      <c r="F33" s="62"/>
      <c r="G33" s="62"/>
      <c r="H33" s="62"/>
      <c r="I33" s="62"/>
      <c r="J33" s="62"/>
      <c r="K33" s="62"/>
      <c r="L33" s="63"/>
    </row>
    <row r="34" spans="1:12" ht="15.75" customHeight="1">
      <c r="A34" s="61"/>
      <c r="B34" s="62"/>
      <c r="C34" s="62"/>
      <c r="D34" s="62"/>
      <c r="E34" s="62"/>
      <c r="F34" s="62"/>
      <c r="G34" s="62"/>
      <c r="H34" s="62"/>
      <c r="I34" s="62"/>
      <c r="J34" s="62"/>
      <c r="K34" s="62"/>
      <c r="L34" s="63"/>
    </row>
    <row r="35" spans="1:12" ht="15.75" customHeight="1">
      <c r="A35" s="61"/>
      <c r="B35" s="62"/>
      <c r="C35" s="62"/>
      <c r="D35" s="62"/>
      <c r="E35" s="62"/>
      <c r="F35" s="62"/>
      <c r="G35" s="62"/>
      <c r="H35" s="62"/>
      <c r="I35" s="62"/>
      <c r="J35" s="62"/>
      <c r="K35" s="62"/>
      <c r="L35" s="63"/>
    </row>
    <row r="36" spans="1:12" ht="15.75" customHeight="1">
      <c r="A36" s="61"/>
      <c r="B36" s="62"/>
      <c r="C36" s="62"/>
      <c r="D36" s="62"/>
      <c r="E36" s="62"/>
      <c r="F36" s="62"/>
      <c r="G36" s="62"/>
      <c r="H36" s="62"/>
      <c r="I36" s="62"/>
      <c r="J36" s="62"/>
      <c r="K36" s="62"/>
      <c r="L36" s="63"/>
    </row>
    <row r="37" spans="1:12" ht="15.75" customHeight="1">
      <c r="A37" s="61"/>
      <c r="B37" s="62"/>
      <c r="C37" s="62"/>
      <c r="D37" s="62"/>
      <c r="E37" s="62"/>
      <c r="F37" s="62"/>
      <c r="G37" s="62"/>
      <c r="H37" s="62"/>
      <c r="I37" s="62"/>
      <c r="J37" s="62"/>
      <c r="K37" s="62"/>
      <c r="L37" s="63"/>
    </row>
    <row r="38" spans="1:12" ht="15.75" customHeight="1">
      <c r="A38" s="64"/>
      <c r="B38" s="65"/>
      <c r="C38" s="65"/>
      <c r="D38" s="65"/>
      <c r="E38" s="65"/>
      <c r="F38" s="65"/>
      <c r="G38" s="65"/>
      <c r="H38" s="65"/>
      <c r="I38" s="65"/>
      <c r="J38" s="65"/>
      <c r="K38" s="65"/>
      <c r="L38" s="66"/>
    </row>
  </sheetData>
  <mergeCells count="2">
    <mergeCell ref="A6:E6"/>
    <mergeCell ref="A7:E7"/>
  </mergeCells>
  <pageMargins left="0.7" right="0.7" top="0.75" bottom="0.75" header="0" footer="0"/>
  <pageSetup scale="93" orientation="landscape" r:id="rId1"/>
  <headerFooter>
    <oddFooter>&amp;L&amp;"Arial,Italic"&amp;11&amp;K000000CEFOR 2023 Consolidated Work and Procurement Plans_10Jan2023&amp;R&amp;"Helvetica,Regular"&amp;12&amp;K000000&amp;P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7"/>
  <sheetViews>
    <sheetView showGridLines="0" workbookViewId="0">
      <selection activeCell="A5" sqref="A5:Q5"/>
    </sheetView>
  </sheetViews>
  <sheetFormatPr defaultColWidth="12.625" defaultRowHeight="15" customHeight="1"/>
  <cols>
    <col min="1" max="1" width="5.5" style="5" customWidth="1"/>
    <col min="2" max="2" width="19.125" style="5" customWidth="1"/>
    <col min="3" max="3" width="12.125" style="5" customWidth="1"/>
    <col min="4" max="9" width="11.875" style="5" customWidth="1"/>
    <col min="10" max="10" width="10.125" style="5" customWidth="1"/>
    <col min="11" max="15" width="11.875" style="5" customWidth="1"/>
    <col min="16" max="16" width="11" style="5" customWidth="1"/>
    <col min="17" max="17" width="13.375" style="5" customWidth="1"/>
    <col min="18" max="22" width="8.875" style="5" customWidth="1"/>
    <col min="23" max="27" width="12.625" style="5" customWidth="1"/>
    <col min="28" max="16384" width="12.625" style="5"/>
  </cols>
  <sheetData>
    <row r="1" spans="1:26" ht="31.5" customHeight="1">
      <c r="A1" s="298" t="s">
        <v>313</v>
      </c>
      <c r="B1" s="253"/>
      <c r="C1" s="253"/>
      <c r="D1" s="253"/>
      <c r="E1" s="253"/>
      <c r="F1" s="253"/>
      <c r="G1" s="253"/>
      <c r="H1" s="253"/>
      <c r="I1" s="253"/>
      <c r="J1" s="253"/>
      <c r="K1" s="253"/>
      <c r="L1" s="253"/>
      <c r="M1" s="253"/>
      <c r="N1" s="253"/>
      <c r="O1" s="253"/>
      <c r="P1" s="253"/>
      <c r="Q1" s="254"/>
      <c r="R1" s="207"/>
      <c r="S1" s="58"/>
      <c r="T1" s="58"/>
      <c r="U1" s="58"/>
      <c r="V1" s="60"/>
      <c r="W1" s="57"/>
      <c r="X1" s="58"/>
      <c r="Y1" s="58"/>
      <c r="Z1" s="60"/>
    </row>
    <row r="2" spans="1:26" ht="23.25" customHeight="1">
      <c r="A2" s="299" t="s">
        <v>314</v>
      </c>
      <c r="B2" s="253"/>
      <c r="C2" s="253"/>
      <c r="D2" s="253"/>
      <c r="E2" s="253"/>
      <c r="F2" s="253"/>
      <c r="G2" s="253"/>
      <c r="H2" s="253"/>
      <c r="I2" s="253"/>
      <c r="J2" s="253"/>
      <c r="K2" s="253"/>
      <c r="L2" s="253"/>
      <c r="M2" s="253"/>
      <c r="N2" s="253"/>
      <c r="O2" s="253"/>
      <c r="P2" s="253"/>
      <c r="Q2" s="254"/>
      <c r="R2" s="190"/>
      <c r="S2" s="62"/>
      <c r="T2" s="62"/>
      <c r="U2" s="62"/>
      <c r="V2" s="63"/>
      <c r="W2" s="61"/>
      <c r="X2" s="62"/>
      <c r="Y2" s="62"/>
      <c r="Z2" s="63"/>
    </row>
    <row r="3" spans="1:26" ht="21" customHeight="1">
      <c r="A3" s="300" t="s">
        <v>315</v>
      </c>
      <c r="B3" s="253"/>
      <c r="C3" s="253"/>
      <c r="D3" s="253"/>
      <c r="E3" s="253"/>
      <c r="F3" s="253"/>
      <c r="G3" s="253"/>
      <c r="H3" s="253"/>
      <c r="I3" s="253"/>
      <c r="J3" s="253"/>
      <c r="K3" s="253"/>
      <c r="L3" s="253"/>
      <c r="M3" s="253"/>
      <c r="N3" s="253"/>
      <c r="O3" s="253"/>
      <c r="P3" s="253"/>
      <c r="Q3" s="254"/>
      <c r="R3" s="190"/>
      <c r="S3" s="62"/>
      <c r="T3" s="62"/>
      <c r="U3" s="62"/>
      <c r="V3" s="63"/>
      <c r="W3" s="61"/>
      <c r="X3" s="62"/>
      <c r="Y3" s="62"/>
      <c r="Z3" s="63"/>
    </row>
    <row r="4" spans="1:26" ht="21" customHeight="1">
      <c r="A4" s="300" t="s">
        <v>316</v>
      </c>
      <c r="B4" s="253"/>
      <c r="C4" s="253"/>
      <c r="D4" s="253"/>
      <c r="E4" s="253"/>
      <c r="F4" s="253"/>
      <c r="G4" s="253"/>
      <c r="H4" s="253"/>
      <c r="I4" s="253"/>
      <c r="J4" s="253"/>
      <c r="K4" s="253"/>
      <c r="L4" s="253"/>
      <c r="M4" s="253"/>
      <c r="N4" s="253"/>
      <c r="O4" s="253"/>
      <c r="P4" s="253"/>
      <c r="Q4" s="254"/>
      <c r="R4" s="190"/>
      <c r="S4" s="62"/>
      <c r="T4" s="62"/>
      <c r="U4" s="62"/>
      <c r="V4" s="63"/>
      <c r="W4" s="61"/>
      <c r="X4" s="62"/>
      <c r="Y4" s="62"/>
      <c r="Z4" s="63"/>
    </row>
    <row r="5" spans="1:26" ht="21" customHeight="1">
      <c r="A5" s="324" t="s">
        <v>422</v>
      </c>
      <c r="B5" s="253"/>
      <c r="C5" s="253"/>
      <c r="D5" s="253"/>
      <c r="E5" s="253"/>
      <c r="F5" s="253"/>
      <c r="G5" s="253"/>
      <c r="H5" s="253"/>
      <c r="I5" s="253"/>
      <c r="J5" s="253"/>
      <c r="K5" s="253"/>
      <c r="L5" s="253"/>
      <c r="M5" s="253"/>
      <c r="N5" s="253"/>
      <c r="O5" s="253"/>
      <c r="P5" s="253"/>
      <c r="Q5" s="254"/>
      <c r="R5" s="190"/>
      <c r="S5" s="62"/>
      <c r="T5" s="62"/>
      <c r="U5" s="62"/>
      <c r="V5" s="63"/>
      <c r="W5" s="61"/>
      <c r="X5" s="62"/>
      <c r="Y5" s="62"/>
      <c r="Z5" s="63"/>
    </row>
    <row r="6" spans="1:26" ht="21" customHeight="1">
      <c r="A6" s="208" t="s">
        <v>249</v>
      </c>
      <c r="B6" s="209" t="s">
        <v>317</v>
      </c>
      <c r="C6" s="210" t="s">
        <v>318</v>
      </c>
      <c r="D6" s="211" t="s">
        <v>319</v>
      </c>
      <c r="E6" s="296" t="s">
        <v>320</v>
      </c>
      <c r="F6" s="253"/>
      <c r="G6" s="253"/>
      <c r="H6" s="253"/>
      <c r="I6" s="253"/>
      <c r="J6" s="253"/>
      <c r="K6" s="253"/>
      <c r="L6" s="253"/>
      <c r="M6" s="253"/>
      <c r="N6" s="253"/>
      <c r="O6" s="253"/>
      <c r="P6" s="253"/>
      <c r="Q6" s="254"/>
      <c r="R6" s="190"/>
      <c r="S6" s="62"/>
      <c r="T6" s="62"/>
      <c r="U6" s="62"/>
      <c r="V6" s="63"/>
      <c r="W6" s="61"/>
      <c r="X6" s="62"/>
      <c r="Y6" s="62"/>
      <c r="Z6" s="63"/>
    </row>
    <row r="7" spans="1:26" ht="15.75" customHeight="1">
      <c r="A7" s="212"/>
      <c r="B7" s="213"/>
      <c r="C7" s="214"/>
      <c r="D7" s="215" t="s">
        <v>321</v>
      </c>
      <c r="E7" s="215" t="s">
        <v>322</v>
      </c>
      <c r="F7" s="215" t="s">
        <v>323</v>
      </c>
      <c r="G7" s="215" t="s">
        <v>324</v>
      </c>
      <c r="H7" s="215" t="s">
        <v>325</v>
      </c>
      <c r="I7" s="215" t="s">
        <v>326</v>
      </c>
      <c r="J7" s="215" t="s">
        <v>327</v>
      </c>
      <c r="K7" s="215" t="s">
        <v>328</v>
      </c>
      <c r="L7" s="215" t="s">
        <v>329</v>
      </c>
      <c r="M7" s="215" t="s">
        <v>330</v>
      </c>
      <c r="N7" s="215" t="s">
        <v>331</v>
      </c>
      <c r="O7" s="215" t="s">
        <v>332</v>
      </c>
      <c r="P7" s="215" t="s">
        <v>333</v>
      </c>
      <c r="Q7" s="215" t="s">
        <v>311</v>
      </c>
      <c r="R7" s="190"/>
      <c r="S7" s="62"/>
      <c r="T7" s="62"/>
      <c r="U7" s="62"/>
      <c r="V7" s="63"/>
      <c r="W7" s="61"/>
      <c r="X7" s="62"/>
      <c r="Y7" s="62"/>
      <c r="Z7" s="63"/>
    </row>
    <row r="8" spans="1:26" ht="15.75" customHeight="1">
      <c r="A8" s="216"/>
      <c r="B8" s="297" t="s">
        <v>38</v>
      </c>
      <c r="C8" s="253"/>
      <c r="D8" s="253"/>
      <c r="E8" s="253"/>
      <c r="F8" s="253"/>
      <c r="G8" s="253"/>
      <c r="H8" s="253"/>
      <c r="I8" s="253"/>
      <c r="J8" s="253"/>
      <c r="K8" s="253"/>
      <c r="L8" s="253"/>
      <c r="M8" s="253"/>
      <c r="N8" s="253"/>
      <c r="O8" s="253"/>
      <c r="P8" s="253"/>
      <c r="Q8" s="254"/>
      <c r="R8" s="190"/>
      <c r="S8" s="62"/>
      <c r="T8" s="62"/>
      <c r="U8" s="62"/>
      <c r="V8" s="63"/>
      <c r="W8" s="61"/>
      <c r="X8" s="62"/>
      <c r="Y8" s="62"/>
      <c r="Z8" s="63"/>
    </row>
    <row r="9" spans="1:26" ht="24" customHeight="1">
      <c r="A9" s="217">
        <v>1</v>
      </c>
      <c r="B9" s="218" t="s">
        <v>39</v>
      </c>
      <c r="C9" s="219" t="s">
        <v>334</v>
      </c>
      <c r="D9" s="220">
        <v>35000</v>
      </c>
      <c r="E9" s="220"/>
      <c r="F9" s="221"/>
      <c r="G9" s="220">
        <v>8000</v>
      </c>
      <c r="H9" s="220"/>
      <c r="I9" s="221"/>
      <c r="J9" s="221">
        <v>9000</v>
      </c>
      <c r="K9" s="220"/>
      <c r="L9" s="221"/>
      <c r="M9" s="221">
        <v>8000</v>
      </c>
      <c r="N9" s="220"/>
      <c r="O9" s="221"/>
      <c r="P9" s="221">
        <v>10000</v>
      </c>
      <c r="Q9" s="222">
        <f t="shared" ref="Q9:Q18" si="0">SUM(E9:P9)</f>
        <v>35000</v>
      </c>
      <c r="R9" s="190"/>
      <c r="S9" s="62"/>
      <c r="T9" s="62"/>
      <c r="U9" s="62"/>
      <c r="V9" s="63"/>
      <c r="W9" s="61"/>
      <c r="X9" s="62"/>
      <c r="Y9" s="62"/>
      <c r="Z9" s="63"/>
    </row>
    <row r="10" spans="1:26" ht="24.95" customHeight="1">
      <c r="A10" s="217">
        <v>2</v>
      </c>
      <c r="B10" s="218" t="s">
        <v>335</v>
      </c>
      <c r="C10" s="219" t="s">
        <v>336</v>
      </c>
      <c r="D10" s="221">
        <v>45000</v>
      </c>
      <c r="E10" s="220"/>
      <c r="F10" s="221"/>
      <c r="G10" s="220">
        <v>10000</v>
      </c>
      <c r="H10" s="220"/>
      <c r="I10" s="221">
        <v>15000</v>
      </c>
      <c r="J10" s="221"/>
      <c r="K10" s="220"/>
      <c r="L10" s="221">
        <v>10000</v>
      </c>
      <c r="M10" s="221"/>
      <c r="N10" s="220">
        <v>10000</v>
      </c>
      <c r="O10" s="221"/>
      <c r="P10" s="221"/>
      <c r="Q10" s="222">
        <f t="shared" si="0"/>
        <v>45000</v>
      </c>
      <c r="R10" s="190"/>
      <c r="S10" s="62"/>
      <c r="T10" s="62"/>
      <c r="U10" s="62"/>
      <c r="V10" s="63"/>
      <c r="W10" s="61"/>
      <c r="X10" s="62"/>
      <c r="Y10" s="62"/>
      <c r="Z10" s="63"/>
    </row>
    <row r="11" spans="1:26" ht="36" customHeight="1">
      <c r="A11" s="217">
        <v>3</v>
      </c>
      <c r="B11" s="218" t="s">
        <v>337</v>
      </c>
      <c r="C11" s="219" t="s">
        <v>338</v>
      </c>
      <c r="D11" s="221">
        <v>10000</v>
      </c>
      <c r="E11" s="220"/>
      <c r="F11" s="220">
        <v>5000</v>
      </c>
      <c r="G11" s="221"/>
      <c r="H11" s="220">
        <v>5000</v>
      </c>
      <c r="I11" s="220"/>
      <c r="J11" s="221"/>
      <c r="K11" s="221"/>
      <c r="L11" s="221"/>
      <c r="M11" s="221"/>
      <c r="N11" s="221"/>
      <c r="O11" s="221"/>
      <c r="P11" s="221"/>
      <c r="Q11" s="222">
        <f t="shared" si="0"/>
        <v>10000</v>
      </c>
      <c r="R11" s="190"/>
      <c r="S11" s="62"/>
      <c r="T11" s="62"/>
      <c r="U11" s="62"/>
      <c r="V11" s="63"/>
      <c r="W11" s="61"/>
      <c r="X11" s="62"/>
      <c r="Y11" s="62"/>
      <c r="Z11" s="63"/>
    </row>
    <row r="12" spans="1:26" ht="31.5" customHeight="1">
      <c r="A12" s="217">
        <v>4</v>
      </c>
      <c r="B12" s="218" t="s">
        <v>374</v>
      </c>
      <c r="C12" s="219" t="s">
        <v>339</v>
      </c>
      <c r="D12" s="221">
        <v>50000</v>
      </c>
      <c r="E12" s="220">
        <v>3000</v>
      </c>
      <c r="F12" s="220">
        <v>15000</v>
      </c>
      <c r="G12" s="220">
        <v>10000</v>
      </c>
      <c r="H12" s="220">
        <v>3000</v>
      </c>
      <c r="I12" s="220">
        <v>3000</v>
      </c>
      <c r="J12" s="220">
        <v>3000</v>
      </c>
      <c r="K12" s="220">
        <v>3000</v>
      </c>
      <c r="L12" s="220">
        <v>2000</v>
      </c>
      <c r="M12" s="220">
        <v>2000</v>
      </c>
      <c r="N12" s="220">
        <v>2000</v>
      </c>
      <c r="O12" s="220">
        <v>2000</v>
      </c>
      <c r="P12" s="220">
        <v>2000</v>
      </c>
      <c r="Q12" s="222">
        <f t="shared" si="0"/>
        <v>50000</v>
      </c>
      <c r="R12" s="190"/>
      <c r="S12" s="62"/>
      <c r="T12" s="62"/>
      <c r="U12" s="62"/>
      <c r="V12" s="63"/>
      <c r="W12" s="61"/>
      <c r="X12" s="62"/>
      <c r="Y12" s="62"/>
      <c r="Z12" s="63"/>
    </row>
    <row r="13" spans="1:26" ht="31.5" customHeight="1">
      <c r="A13" s="217">
        <v>5</v>
      </c>
      <c r="B13" s="223" t="s">
        <v>340</v>
      </c>
      <c r="C13" s="219" t="s">
        <v>341</v>
      </c>
      <c r="D13" s="221">
        <v>20000</v>
      </c>
      <c r="E13" s="220">
        <v>1500</v>
      </c>
      <c r="F13" s="220">
        <v>1500</v>
      </c>
      <c r="G13" s="221">
        <v>1500</v>
      </c>
      <c r="H13" s="221">
        <v>1500</v>
      </c>
      <c r="I13" s="221">
        <v>1500</v>
      </c>
      <c r="J13" s="221">
        <v>2000</v>
      </c>
      <c r="K13" s="221">
        <v>2500</v>
      </c>
      <c r="L13" s="221">
        <v>2000</v>
      </c>
      <c r="M13" s="221">
        <v>1500</v>
      </c>
      <c r="N13" s="221">
        <v>1500</v>
      </c>
      <c r="O13" s="221">
        <v>1500</v>
      </c>
      <c r="P13" s="221">
        <v>1500</v>
      </c>
      <c r="Q13" s="222">
        <f t="shared" si="0"/>
        <v>20000</v>
      </c>
      <c r="R13" s="190"/>
      <c r="S13" s="62"/>
      <c r="T13" s="62"/>
      <c r="U13" s="62"/>
      <c r="V13" s="63"/>
      <c r="W13" s="61"/>
      <c r="X13" s="62"/>
      <c r="Y13" s="62"/>
      <c r="Z13" s="63"/>
    </row>
    <row r="14" spans="1:26" ht="31.5" customHeight="1">
      <c r="A14" s="217">
        <v>6</v>
      </c>
      <c r="B14" s="223" t="s">
        <v>342</v>
      </c>
      <c r="C14" s="219" t="s">
        <v>343</v>
      </c>
      <c r="D14" s="221">
        <v>230000</v>
      </c>
      <c r="E14" s="220"/>
      <c r="F14" s="220"/>
      <c r="G14" s="221">
        <v>10000</v>
      </c>
      <c r="H14" s="220">
        <v>10000</v>
      </c>
      <c r="I14" s="220">
        <v>10000</v>
      </c>
      <c r="J14" s="221">
        <v>70000</v>
      </c>
      <c r="K14" s="221">
        <v>50000</v>
      </c>
      <c r="L14" s="221">
        <v>50000</v>
      </c>
      <c r="M14" s="221">
        <v>10000</v>
      </c>
      <c r="N14" s="221">
        <v>10000</v>
      </c>
      <c r="O14" s="221">
        <v>10000</v>
      </c>
      <c r="P14" s="221"/>
      <c r="Q14" s="222">
        <f t="shared" si="0"/>
        <v>230000</v>
      </c>
      <c r="R14" s="190"/>
      <c r="S14" s="62"/>
      <c r="T14" s="62"/>
      <c r="U14" s="62"/>
      <c r="V14" s="63"/>
      <c r="W14" s="61"/>
      <c r="X14" s="62"/>
      <c r="Y14" s="62"/>
      <c r="Z14" s="63"/>
    </row>
    <row r="15" spans="1:26" ht="31.5" customHeight="1">
      <c r="A15" s="217">
        <v>7</v>
      </c>
      <c r="B15" s="223" t="s">
        <v>344</v>
      </c>
      <c r="C15" s="219" t="s">
        <v>345</v>
      </c>
      <c r="D15" s="221">
        <v>75000</v>
      </c>
      <c r="E15" s="220"/>
      <c r="F15" s="220"/>
      <c r="G15" s="221"/>
      <c r="H15" s="220">
        <v>30000</v>
      </c>
      <c r="I15" s="220"/>
      <c r="J15" s="221">
        <v>20000</v>
      </c>
      <c r="K15" s="221"/>
      <c r="L15" s="221">
        <v>10000</v>
      </c>
      <c r="M15" s="221">
        <v>10000</v>
      </c>
      <c r="N15" s="221">
        <v>5000</v>
      </c>
      <c r="O15" s="221"/>
      <c r="P15" s="221"/>
      <c r="Q15" s="222">
        <f t="shared" si="0"/>
        <v>75000</v>
      </c>
      <c r="R15" s="190"/>
      <c r="S15" s="62"/>
      <c r="T15" s="62"/>
      <c r="U15" s="62"/>
      <c r="V15" s="63"/>
      <c r="W15" s="61"/>
      <c r="X15" s="62"/>
      <c r="Y15" s="62"/>
      <c r="Z15" s="63"/>
    </row>
    <row r="16" spans="1:26" ht="39" customHeight="1">
      <c r="A16" s="217">
        <v>8</v>
      </c>
      <c r="B16" s="223" t="s">
        <v>346</v>
      </c>
      <c r="C16" s="219" t="s">
        <v>347</v>
      </c>
      <c r="D16" s="221">
        <v>50000</v>
      </c>
      <c r="E16" s="220"/>
      <c r="F16" s="220">
        <v>20000</v>
      </c>
      <c r="G16" s="221">
        <v>10000</v>
      </c>
      <c r="H16" s="220">
        <v>10000</v>
      </c>
      <c r="I16" s="220">
        <v>10000</v>
      </c>
      <c r="J16" s="221"/>
      <c r="K16" s="221"/>
      <c r="L16" s="221"/>
      <c r="M16" s="221"/>
      <c r="N16" s="221"/>
      <c r="O16" s="221"/>
      <c r="P16" s="221"/>
      <c r="Q16" s="222">
        <f t="shared" si="0"/>
        <v>50000</v>
      </c>
      <c r="R16" s="190"/>
      <c r="S16" s="62"/>
      <c r="T16" s="62"/>
      <c r="U16" s="62"/>
      <c r="V16" s="63"/>
      <c r="W16" s="61"/>
      <c r="X16" s="62"/>
      <c r="Y16" s="62"/>
      <c r="Z16" s="63"/>
    </row>
    <row r="17" spans="1:26" ht="39" customHeight="1">
      <c r="A17" s="217"/>
      <c r="B17" s="305" t="s">
        <v>396</v>
      </c>
      <c r="C17" s="317" t="s">
        <v>418</v>
      </c>
      <c r="D17" s="221">
        <v>35000</v>
      </c>
      <c r="E17" s="220"/>
      <c r="F17" s="220"/>
      <c r="G17" s="221">
        <v>10000</v>
      </c>
      <c r="H17" s="220">
        <v>15000</v>
      </c>
      <c r="I17" s="220">
        <v>5000</v>
      </c>
      <c r="J17" s="221">
        <v>5000</v>
      </c>
      <c r="K17" s="221"/>
      <c r="L17" s="221"/>
      <c r="M17" s="221"/>
      <c r="N17" s="221"/>
      <c r="O17" s="221"/>
      <c r="P17" s="221"/>
      <c r="Q17" s="222">
        <f t="shared" si="0"/>
        <v>35000</v>
      </c>
      <c r="R17" s="190"/>
      <c r="S17" s="62"/>
      <c r="T17" s="62"/>
      <c r="U17" s="62"/>
      <c r="V17" s="63"/>
      <c r="W17" s="61"/>
      <c r="X17" s="62"/>
      <c r="Y17" s="62"/>
      <c r="Z17" s="63"/>
    </row>
    <row r="18" spans="1:26" ht="31.5" customHeight="1">
      <c r="A18" s="217">
        <v>9</v>
      </c>
      <c r="B18" s="223" t="s">
        <v>348</v>
      </c>
      <c r="C18" s="219" t="s">
        <v>349</v>
      </c>
      <c r="D18" s="221">
        <v>80000</v>
      </c>
      <c r="E18" s="220">
        <v>20000</v>
      </c>
      <c r="F18" s="220">
        <v>4000</v>
      </c>
      <c r="G18" s="220">
        <v>4000</v>
      </c>
      <c r="H18" s="220">
        <v>4000</v>
      </c>
      <c r="I18" s="220">
        <v>4000</v>
      </c>
      <c r="J18" s="220">
        <v>10000</v>
      </c>
      <c r="K18" s="220">
        <v>4000</v>
      </c>
      <c r="L18" s="220">
        <v>4000</v>
      </c>
      <c r="M18" s="220">
        <v>7000</v>
      </c>
      <c r="N18" s="220">
        <v>4000</v>
      </c>
      <c r="O18" s="220">
        <v>5000</v>
      </c>
      <c r="P18" s="220">
        <v>10000</v>
      </c>
      <c r="Q18" s="222">
        <f t="shared" si="0"/>
        <v>80000</v>
      </c>
      <c r="R18" s="190"/>
      <c r="S18" s="62"/>
      <c r="T18" s="62"/>
      <c r="U18" s="62"/>
      <c r="V18" s="63"/>
      <c r="W18" s="61"/>
      <c r="X18" s="62"/>
      <c r="Y18" s="62"/>
      <c r="Z18" s="63"/>
    </row>
    <row r="19" spans="1:26" ht="15.75" customHeight="1">
      <c r="A19" s="224"/>
      <c r="B19" s="295" t="s">
        <v>75</v>
      </c>
      <c r="C19" s="253"/>
      <c r="D19" s="253"/>
      <c r="E19" s="253"/>
      <c r="F19" s="253"/>
      <c r="G19" s="253"/>
      <c r="H19" s="253"/>
      <c r="I19" s="253"/>
      <c r="J19" s="253"/>
      <c r="K19" s="253"/>
      <c r="L19" s="253"/>
      <c r="M19" s="253"/>
      <c r="N19" s="253"/>
      <c r="O19" s="253"/>
      <c r="P19" s="253"/>
      <c r="Q19" s="254"/>
      <c r="R19" s="190"/>
      <c r="S19" s="62"/>
      <c r="T19" s="62"/>
      <c r="U19" s="62"/>
      <c r="V19" s="63"/>
      <c r="W19" s="61"/>
      <c r="X19" s="62"/>
      <c r="Y19" s="62"/>
      <c r="Z19" s="63"/>
    </row>
    <row r="20" spans="1:26" ht="36" customHeight="1">
      <c r="A20" s="217">
        <v>10</v>
      </c>
      <c r="B20" s="218" t="s">
        <v>350</v>
      </c>
      <c r="C20" s="219" t="s">
        <v>351</v>
      </c>
      <c r="D20" s="221">
        <v>50000</v>
      </c>
      <c r="E20" s="221">
        <v>2000</v>
      </c>
      <c r="F20" s="221">
        <v>5000</v>
      </c>
      <c r="G20" s="221">
        <v>5000</v>
      </c>
      <c r="H20" s="221">
        <v>3000</v>
      </c>
      <c r="I20" s="221">
        <v>5000</v>
      </c>
      <c r="J20" s="221">
        <v>3000</v>
      </c>
      <c r="K20" s="221">
        <v>5000</v>
      </c>
      <c r="L20" s="221">
        <v>2000</v>
      </c>
      <c r="M20" s="221">
        <v>5000</v>
      </c>
      <c r="N20" s="221">
        <v>5000</v>
      </c>
      <c r="O20" s="221">
        <v>5000</v>
      </c>
      <c r="P20" s="221">
        <v>5000</v>
      </c>
      <c r="Q20" s="222">
        <f>SUM(E20:P20)</f>
        <v>50000</v>
      </c>
      <c r="R20" s="190"/>
      <c r="S20" s="62"/>
      <c r="T20" s="62"/>
      <c r="U20" s="62"/>
      <c r="V20" s="63"/>
      <c r="W20" s="61"/>
      <c r="X20" s="62"/>
      <c r="Y20" s="62"/>
      <c r="Z20" s="63"/>
    </row>
    <row r="21" spans="1:26" ht="15.75" customHeight="1">
      <c r="A21" s="224"/>
      <c r="B21" s="295" t="s">
        <v>79</v>
      </c>
      <c r="C21" s="253"/>
      <c r="D21" s="253"/>
      <c r="E21" s="253"/>
      <c r="F21" s="253"/>
      <c r="G21" s="253"/>
      <c r="H21" s="253"/>
      <c r="I21" s="253"/>
      <c r="J21" s="253"/>
      <c r="K21" s="253"/>
      <c r="L21" s="253"/>
      <c r="M21" s="253"/>
      <c r="N21" s="253"/>
      <c r="O21" s="253"/>
      <c r="P21" s="253"/>
      <c r="Q21" s="254"/>
      <c r="R21" s="190"/>
      <c r="S21" s="62"/>
      <c r="T21" s="62"/>
      <c r="U21" s="62"/>
      <c r="V21" s="63"/>
      <c r="W21" s="61"/>
      <c r="X21" s="62"/>
      <c r="Y21" s="62"/>
      <c r="Z21" s="63"/>
    </row>
    <row r="22" spans="1:26" ht="36" customHeight="1">
      <c r="A22" s="217">
        <v>11</v>
      </c>
      <c r="B22" s="218" t="s">
        <v>352</v>
      </c>
      <c r="C22" s="219" t="s">
        <v>353</v>
      </c>
      <c r="D22" s="221">
        <v>50000</v>
      </c>
      <c r="E22" s="221"/>
      <c r="F22" s="220">
        <v>2500</v>
      </c>
      <c r="G22" s="220"/>
      <c r="H22" s="220"/>
      <c r="I22" s="221">
        <v>25000</v>
      </c>
      <c r="J22" s="221"/>
      <c r="K22" s="221"/>
      <c r="L22" s="221">
        <v>2500</v>
      </c>
      <c r="M22" s="221"/>
      <c r="N22" s="221"/>
      <c r="O22" s="221">
        <v>20000</v>
      </c>
      <c r="P22" s="221"/>
      <c r="Q22" s="222">
        <f>SUM(E22:P22)</f>
        <v>50000</v>
      </c>
      <c r="R22" s="190"/>
      <c r="S22" s="62"/>
      <c r="T22" s="62"/>
      <c r="U22" s="62"/>
      <c r="V22" s="63"/>
      <c r="W22" s="61"/>
      <c r="X22" s="62"/>
      <c r="Y22" s="62"/>
      <c r="Z22" s="63"/>
    </row>
    <row r="23" spans="1:26" ht="27" customHeight="1">
      <c r="A23" s="217">
        <v>12</v>
      </c>
      <c r="B23" s="225" t="s">
        <v>354</v>
      </c>
      <c r="C23" s="219" t="s">
        <v>355</v>
      </c>
      <c r="D23" s="221">
        <v>100000</v>
      </c>
      <c r="E23" s="221"/>
      <c r="F23" s="220">
        <v>5000</v>
      </c>
      <c r="G23" s="220">
        <v>5000</v>
      </c>
      <c r="H23" s="221">
        <v>45000</v>
      </c>
      <c r="I23" s="220">
        <v>40000</v>
      </c>
      <c r="J23" s="220">
        <v>5000</v>
      </c>
      <c r="K23" s="221"/>
      <c r="L23" s="220"/>
      <c r="M23" s="220"/>
      <c r="N23" s="220"/>
      <c r="O23" s="220"/>
      <c r="P23" s="221"/>
      <c r="Q23" s="222">
        <f>SUM(E23:P23)</f>
        <v>100000</v>
      </c>
      <c r="R23" s="190"/>
      <c r="S23" s="62"/>
      <c r="T23" s="62"/>
      <c r="U23" s="62"/>
      <c r="V23" s="63"/>
      <c r="W23" s="61"/>
      <c r="X23" s="62"/>
      <c r="Y23" s="62"/>
      <c r="Z23" s="63"/>
    </row>
    <row r="24" spans="1:26" ht="27" customHeight="1">
      <c r="A24" s="217">
        <v>13</v>
      </c>
      <c r="B24" s="225" t="s">
        <v>356</v>
      </c>
      <c r="C24" s="226" t="s">
        <v>357</v>
      </c>
      <c r="D24" s="221">
        <v>20000</v>
      </c>
      <c r="E24" s="221"/>
      <c r="F24" s="220">
        <v>5000</v>
      </c>
      <c r="G24" s="220">
        <v>15000</v>
      </c>
      <c r="H24" s="221"/>
      <c r="I24" s="220"/>
      <c r="J24" s="220"/>
      <c r="K24" s="221"/>
      <c r="L24" s="220"/>
      <c r="M24" s="220"/>
      <c r="N24" s="220"/>
      <c r="O24" s="220"/>
      <c r="P24" s="221"/>
      <c r="Q24" s="222">
        <f>SUM(E24:P24)</f>
        <v>20000</v>
      </c>
      <c r="R24" s="190"/>
      <c r="S24" s="62"/>
      <c r="T24" s="62"/>
      <c r="U24" s="62"/>
      <c r="V24" s="63"/>
      <c r="W24" s="61"/>
      <c r="X24" s="62"/>
      <c r="Y24" s="62"/>
      <c r="Z24" s="63"/>
    </row>
    <row r="25" spans="1:26" ht="27" customHeight="1">
      <c r="A25" s="217">
        <v>14</v>
      </c>
      <c r="B25" s="225" t="s">
        <v>358</v>
      </c>
      <c r="C25" s="226" t="s">
        <v>359</v>
      </c>
      <c r="D25" s="221">
        <v>20000</v>
      </c>
      <c r="E25" s="221"/>
      <c r="F25" s="220"/>
      <c r="G25" s="220"/>
      <c r="H25" s="221">
        <v>10000</v>
      </c>
      <c r="I25" s="220">
        <v>10000</v>
      </c>
      <c r="J25" s="220"/>
      <c r="K25" s="221"/>
      <c r="L25" s="220"/>
      <c r="M25" s="220"/>
      <c r="N25" s="220"/>
      <c r="O25" s="220"/>
      <c r="P25" s="221"/>
      <c r="Q25" s="222">
        <f>SUM(E25:P25)</f>
        <v>20000</v>
      </c>
      <c r="R25" s="190"/>
      <c r="S25" s="62"/>
      <c r="T25" s="62"/>
      <c r="U25" s="62"/>
      <c r="V25" s="63"/>
      <c r="W25" s="61"/>
      <c r="X25" s="62"/>
      <c r="Y25" s="62"/>
      <c r="Z25" s="63"/>
    </row>
    <row r="26" spans="1:26" ht="15.75" customHeight="1">
      <c r="A26" s="224"/>
      <c r="B26" s="318" t="s">
        <v>420</v>
      </c>
      <c r="C26" s="253"/>
      <c r="D26" s="253"/>
      <c r="E26" s="253"/>
      <c r="F26" s="253"/>
      <c r="G26" s="253"/>
      <c r="H26" s="253"/>
      <c r="I26" s="253"/>
      <c r="J26" s="253"/>
      <c r="K26" s="253"/>
      <c r="L26" s="253"/>
      <c r="M26" s="253"/>
      <c r="N26" s="253"/>
      <c r="O26" s="253"/>
      <c r="P26" s="253"/>
      <c r="Q26" s="254"/>
      <c r="R26" s="190"/>
      <c r="S26" s="62"/>
      <c r="T26" s="62"/>
      <c r="U26" s="62"/>
      <c r="V26" s="63"/>
      <c r="W26" s="61"/>
      <c r="X26" s="62"/>
      <c r="Y26" s="62"/>
      <c r="Z26" s="63"/>
    </row>
    <row r="27" spans="1:26" ht="33" customHeight="1">
      <c r="A27" s="217">
        <v>15</v>
      </c>
      <c r="B27" s="223" t="s">
        <v>360</v>
      </c>
      <c r="C27" s="227" t="s">
        <v>361</v>
      </c>
      <c r="D27" s="221">
        <v>80000</v>
      </c>
      <c r="E27" s="221">
        <v>5000</v>
      </c>
      <c r="F27" s="221">
        <v>15000</v>
      </c>
      <c r="G27" s="221">
        <v>5000</v>
      </c>
      <c r="H27" s="221">
        <v>5000</v>
      </c>
      <c r="I27" s="221">
        <v>10000</v>
      </c>
      <c r="J27" s="221">
        <v>5000</v>
      </c>
      <c r="K27" s="221">
        <v>10000</v>
      </c>
      <c r="L27" s="221">
        <v>5000</v>
      </c>
      <c r="M27" s="221">
        <v>5000</v>
      </c>
      <c r="N27" s="221">
        <v>5000</v>
      </c>
      <c r="O27" s="221">
        <v>5000</v>
      </c>
      <c r="P27" s="221">
        <v>5000</v>
      </c>
      <c r="Q27" s="222">
        <f t="shared" ref="Q27:Q33" si="1">SUM(E27:P27)</f>
        <v>80000</v>
      </c>
      <c r="R27" s="190"/>
      <c r="S27" s="62"/>
      <c r="T27" s="62"/>
      <c r="U27" s="62"/>
      <c r="V27" s="63"/>
      <c r="W27" s="61"/>
      <c r="X27" s="62"/>
      <c r="Y27" s="62"/>
      <c r="Z27" s="63"/>
    </row>
    <row r="28" spans="1:26" ht="39.4" customHeight="1">
      <c r="A28" s="217">
        <v>16</v>
      </c>
      <c r="B28" s="301" t="s">
        <v>380</v>
      </c>
      <c r="C28" s="227" t="s">
        <v>362</v>
      </c>
      <c r="D28" s="221">
        <v>40000</v>
      </c>
      <c r="E28" s="221">
        <v>3000</v>
      </c>
      <c r="F28" s="221">
        <v>3000</v>
      </c>
      <c r="G28" s="221">
        <v>4000</v>
      </c>
      <c r="H28" s="221">
        <v>3000</v>
      </c>
      <c r="I28" s="221">
        <v>3000</v>
      </c>
      <c r="J28" s="221">
        <v>4000</v>
      </c>
      <c r="K28" s="221">
        <v>3000</v>
      </c>
      <c r="L28" s="221">
        <v>3000</v>
      </c>
      <c r="M28" s="221">
        <v>4000</v>
      </c>
      <c r="N28" s="221">
        <v>3000</v>
      </c>
      <c r="O28" s="221">
        <v>3000</v>
      </c>
      <c r="P28" s="221">
        <v>4000</v>
      </c>
      <c r="Q28" s="222">
        <f t="shared" si="1"/>
        <v>40000</v>
      </c>
      <c r="R28" s="190"/>
      <c r="S28" s="62"/>
      <c r="T28" s="62"/>
      <c r="U28" s="62"/>
      <c r="V28" s="63"/>
      <c r="W28" s="61"/>
      <c r="X28" s="62"/>
      <c r="Y28" s="62"/>
      <c r="Z28" s="63"/>
    </row>
    <row r="29" spans="1:26" ht="41.1" customHeight="1">
      <c r="A29" s="217">
        <v>17</v>
      </c>
      <c r="B29" s="301" t="s">
        <v>382</v>
      </c>
      <c r="C29" s="227" t="s">
        <v>363</v>
      </c>
      <c r="D29" s="221">
        <v>40000</v>
      </c>
      <c r="E29" s="221"/>
      <c r="F29" s="221">
        <v>20000</v>
      </c>
      <c r="G29" s="221">
        <v>20000</v>
      </c>
      <c r="H29" s="221"/>
      <c r="I29" s="221"/>
      <c r="J29" s="221"/>
      <c r="K29" s="221"/>
      <c r="L29" s="221"/>
      <c r="M29" s="221"/>
      <c r="N29" s="221"/>
      <c r="O29" s="221"/>
      <c r="P29" s="221"/>
      <c r="Q29" s="222">
        <f t="shared" si="1"/>
        <v>40000</v>
      </c>
      <c r="R29" s="190"/>
      <c r="S29" s="62"/>
      <c r="T29" s="62"/>
      <c r="U29" s="62"/>
      <c r="V29" s="63"/>
      <c r="W29" s="61"/>
      <c r="X29" s="62"/>
      <c r="Y29" s="62"/>
      <c r="Z29" s="63"/>
    </row>
    <row r="30" spans="1:26" ht="39" customHeight="1">
      <c r="A30" s="217">
        <v>18</v>
      </c>
      <c r="B30" s="223" t="s">
        <v>103</v>
      </c>
      <c r="C30" s="227" t="s">
        <v>364</v>
      </c>
      <c r="D30" s="221">
        <v>40000</v>
      </c>
      <c r="E30" s="221"/>
      <c r="F30" s="221"/>
      <c r="G30" s="221"/>
      <c r="H30" s="221">
        <v>15000</v>
      </c>
      <c r="I30" s="221"/>
      <c r="J30" s="221"/>
      <c r="K30" s="221">
        <v>15000</v>
      </c>
      <c r="L30" s="221"/>
      <c r="M30" s="221"/>
      <c r="N30" s="221">
        <v>10000</v>
      </c>
      <c r="O30" s="221"/>
      <c r="P30" s="221"/>
      <c r="Q30" s="222">
        <f t="shared" si="1"/>
        <v>40000</v>
      </c>
      <c r="R30" s="190"/>
      <c r="S30" s="62"/>
      <c r="T30" s="62"/>
      <c r="U30" s="62"/>
      <c r="V30" s="63"/>
      <c r="W30" s="61"/>
      <c r="X30" s="62"/>
      <c r="Y30" s="62"/>
      <c r="Z30" s="63"/>
    </row>
    <row r="31" spans="1:26" ht="35.65" customHeight="1">
      <c r="A31" s="217">
        <v>19</v>
      </c>
      <c r="B31" s="228" t="s">
        <v>365</v>
      </c>
      <c r="C31" s="229" t="s">
        <v>366</v>
      </c>
      <c r="D31" s="221">
        <v>150000</v>
      </c>
      <c r="E31" s="221"/>
      <c r="F31" s="221"/>
      <c r="G31" s="221">
        <v>25000</v>
      </c>
      <c r="H31" s="221"/>
      <c r="I31" s="221">
        <v>50000</v>
      </c>
      <c r="J31" s="221"/>
      <c r="K31" s="221">
        <v>25000</v>
      </c>
      <c r="L31" s="221"/>
      <c r="M31" s="221"/>
      <c r="N31" s="221"/>
      <c r="O31" s="221">
        <v>50000</v>
      </c>
      <c r="P31" s="221"/>
      <c r="Q31" s="222">
        <f t="shared" si="1"/>
        <v>150000</v>
      </c>
      <c r="R31" s="190"/>
      <c r="S31" s="62"/>
      <c r="T31" s="62"/>
      <c r="U31" s="62"/>
      <c r="V31" s="63"/>
      <c r="W31" s="61"/>
      <c r="X31" s="62"/>
      <c r="Y31" s="62"/>
      <c r="Z31" s="63"/>
    </row>
    <row r="32" spans="1:26" ht="39" customHeight="1">
      <c r="A32" s="217">
        <v>20</v>
      </c>
      <c r="B32" s="223" t="s">
        <v>367</v>
      </c>
      <c r="C32" s="227" t="s">
        <v>111</v>
      </c>
      <c r="D32" s="221">
        <v>50000</v>
      </c>
      <c r="E32" s="221"/>
      <c r="F32" s="221">
        <v>10000</v>
      </c>
      <c r="G32" s="29"/>
      <c r="H32" s="221">
        <v>10000</v>
      </c>
      <c r="I32" s="29"/>
      <c r="J32" s="221">
        <v>10000</v>
      </c>
      <c r="K32" s="221"/>
      <c r="L32" s="221">
        <v>10000</v>
      </c>
      <c r="M32" s="221"/>
      <c r="N32" s="221">
        <v>10000</v>
      </c>
      <c r="O32" s="221"/>
      <c r="P32" s="221"/>
      <c r="Q32" s="222">
        <f t="shared" si="1"/>
        <v>50000</v>
      </c>
      <c r="R32" s="190"/>
      <c r="S32" s="62"/>
      <c r="T32" s="62"/>
      <c r="U32" s="62"/>
      <c r="V32" s="63"/>
      <c r="W32" s="61"/>
      <c r="X32" s="62"/>
      <c r="Y32" s="62"/>
      <c r="Z32" s="63"/>
    </row>
    <row r="33" spans="1:26" ht="39" customHeight="1">
      <c r="A33" s="217">
        <v>21</v>
      </c>
      <c r="B33" s="223" t="s">
        <v>368</v>
      </c>
      <c r="C33" s="227" t="s">
        <v>115</v>
      </c>
      <c r="D33" s="221">
        <v>15000</v>
      </c>
      <c r="E33" s="221"/>
      <c r="F33" s="221">
        <v>1500</v>
      </c>
      <c r="G33" s="221">
        <v>1500</v>
      </c>
      <c r="H33" s="221">
        <v>1500</v>
      </c>
      <c r="I33" s="221">
        <v>1500</v>
      </c>
      <c r="J33" s="221">
        <v>1500</v>
      </c>
      <c r="K33" s="221">
        <v>1500</v>
      </c>
      <c r="L33" s="221">
        <v>1500</v>
      </c>
      <c r="M33" s="221">
        <v>1500</v>
      </c>
      <c r="N33" s="221">
        <v>1500</v>
      </c>
      <c r="O33" s="221">
        <v>1500</v>
      </c>
      <c r="P33" s="221"/>
      <c r="Q33" s="222">
        <f t="shared" si="1"/>
        <v>15000</v>
      </c>
      <c r="R33" s="190"/>
      <c r="S33" s="62"/>
      <c r="T33" s="62"/>
      <c r="U33" s="62"/>
      <c r="V33" s="63"/>
      <c r="W33" s="61"/>
      <c r="X33" s="62"/>
      <c r="Y33" s="62"/>
      <c r="Z33" s="63"/>
    </row>
    <row r="34" spans="1:26" ht="17.100000000000001" customHeight="1">
      <c r="A34" s="224"/>
      <c r="B34" s="295" t="s">
        <v>369</v>
      </c>
      <c r="C34" s="253"/>
      <c r="D34" s="253"/>
      <c r="E34" s="253"/>
      <c r="F34" s="253"/>
      <c r="G34" s="253"/>
      <c r="H34" s="253"/>
      <c r="I34" s="253"/>
      <c r="J34" s="253"/>
      <c r="K34" s="253"/>
      <c r="L34" s="253"/>
      <c r="M34" s="253"/>
      <c r="N34" s="253"/>
      <c r="O34" s="253"/>
      <c r="P34" s="253"/>
      <c r="Q34" s="254"/>
      <c r="R34" s="190"/>
      <c r="S34" s="62"/>
      <c r="T34" s="62"/>
      <c r="U34" s="62"/>
      <c r="V34" s="63"/>
      <c r="W34" s="61"/>
      <c r="X34" s="62"/>
      <c r="Y34" s="62"/>
      <c r="Z34" s="63"/>
    </row>
    <row r="35" spans="1:26" ht="33" customHeight="1">
      <c r="A35" s="217">
        <v>22</v>
      </c>
      <c r="B35" s="218" t="s">
        <v>370</v>
      </c>
      <c r="C35" s="227" t="s">
        <v>120</v>
      </c>
      <c r="D35" s="220">
        <f t="shared" ref="D35:P35" si="2">(SUM(D9:D18)+D20+D22+D23+D24+D25+D27+D28+D29+D30+D31+D32+D33)*0.05</f>
        <v>64250</v>
      </c>
      <c r="E35" s="220">
        <f t="shared" si="2"/>
        <v>1725</v>
      </c>
      <c r="F35" s="220">
        <f t="shared" si="2"/>
        <v>5625</v>
      </c>
      <c r="G35" s="220">
        <f t="shared" si="2"/>
        <v>7200</v>
      </c>
      <c r="H35" s="220">
        <f t="shared" si="2"/>
        <v>8550</v>
      </c>
      <c r="I35" s="220">
        <f t="shared" si="2"/>
        <v>9650</v>
      </c>
      <c r="J35" s="220">
        <f t="shared" si="2"/>
        <v>7375</v>
      </c>
      <c r="K35" s="220">
        <f t="shared" si="2"/>
        <v>5950</v>
      </c>
      <c r="L35" s="220">
        <f t="shared" si="2"/>
        <v>5100</v>
      </c>
      <c r="M35" s="220">
        <f t="shared" si="2"/>
        <v>2700</v>
      </c>
      <c r="N35" s="220">
        <f t="shared" si="2"/>
        <v>3350</v>
      </c>
      <c r="O35" s="220">
        <f t="shared" si="2"/>
        <v>5150</v>
      </c>
      <c r="P35" s="220">
        <f t="shared" si="2"/>
        <v>1875</v>
      </c>
      <c r="Q35" s="222">
        <f>SUM(E35:P35)</f>
        <v>64250</v>
      </c>
      <c r="R35" s="190"/>
      <c r="S35" s="62"/>
      <c r="T35" s="62"/>
      <c r="U35" s="62"/>
      <c r="V35" s="63"/>
      <c r="W35" s="61"/>
      <c r="X35" s="62"/>
      <c r="Y35" s="62"/>
      <c r="Z35" s="63"/>
    </row>
    <row r="36" spans="1:26" ht="18.75" customHeight="1">
      <c r="A36" s="224"/>
      <c r="B36" s="295" t="s">
        <v>371</v>
      </c>
      <c r="C36" s="253"/>
      <c r="D36" s="253"/>
      <c r="E36" s="253"/>
      <c r="F36" s="253"/>
      <c r="G36" s="253"/>
      <c r="H36" s="253"/>
      <c r="I36" s="253"/>
      <c r="J36" s="253"/>
      <c r="K36" s="253"/>
      <c r="L36" s="253"/>
      <c r="M36" s="253"/>
      <c r="N36" s="253"/>
      <c r="O36" s="253"/>
      <c r="P36" s="253"/>
      <c r="Q36" s="254"/>
      <c r="R36" s="190"/>
      <c r="S36" s="62"/>
      <c r="T36" s="62"/>
      <c r="U36" s="62"/>
      <c r="V36" s="63"/>
      <c r="W36" s="61"/>
      <c r="X36" s="62"/>
      <c r="Y36" s="62"/>
      <c r="Z36" s="63"/>
    </row>
    <row r="37" spans="1:26" ht="18.75" customHeight="1">
      <c r="A37" s="224"/>
      <c r="B37" s="230" t="s">
        <v>311</v>
      </c>
      <c r="C37" s="231"/>
      <c r="D37" s="232">
        <f t="shared" ref="D37:P37" si="3">SUM(D9:D33)+D35</f>
        <v>1349250</v>
      </c>
      <c r="E37" s="232">
        <f t="shared" si="3"/>
        <v>36225</v>
      </c>
      <c r="F37" s="232">
        <f t="shared" si="3"/>
        <v>118125</v>
      </c>
      <c r="G37" s="232">
        <f t="shared" si="3"/>
        <v>151200</v>
      </c>
      <c r="H37" s="232">
        <f t="shared" si="3"/>
        <v>179550</v>
      </c>
      <c r="I37" s="232">
        <f t="shared" si="3"/>
        <v>202650</v>
      </c>
      <c r="J37" s="232">
        <f t="shared" si="3"/>
        <v>154875</v>
      </c>
      <c r="K37" s="232">
        <f t="shared" si="3"/>
        <v>124950</v>
      </c>
      <c r="L37" s="232">
        <f t="shared" si="3"/>
        <v>107100</v>
      </c>
      <c r="M37" s="232">
        <f t="shared" si="3"/>
        <v>56700</v>
      </c>
      <c r="N37" s="232">
        <f t="shared" si="3"/>
        <v>70350</v>
      </c>
      <c r="O37" s="232">
        <f t="shared" si="3"/>
        <v>108150</v>
      </c>
      <c r="P37" s="232">
        <f t="shared" si="3"/>
        <v>39375</v>
      </c>
      <c r="Q37" s="232">
        <f>SUM(E37:P37)</f>
        <v>1349250</v>
      </c>
      <c r="R37" s="190"/>
      <c r="S37" s="62"/>
      <c r="T37" s="62"/>
      <c r="U37" s="62"/>
      <c r="V37" s="63"/>
      <c r="W37" s="61"/>
      <c r="X37" s="62"/>
      <c r="Y37" s="62"/>
      <c r="Z37" s="63"/>
    </row>
    <row r="38" spans="1:26" ht="14.25" customHeight="1">
      <c r="A38" s="233"/>
      <c r="B38" s="234"/>
      <c r="C38" s="323" t="s">
        <v>421</v>
      </c>
      <c r="D38" s="234"/>
      <c r="E38" s="234"/>
      <c r="F38" s="234"/>
      <c r="G38" s="234"/>
      <c r="H38" s="234"/>
      <c r="I38" s="234"/>
      <c r="J38" s="234"/>
      <c r="K38" s="234"/>
      <c r="L38" s="234"/>
      <c r="M38" s="234"/>
      <c r="N38" s="234"/>
      <c r="O38" s="234"/>
      <c r="P38" s="234"/>
      <c r="Q38" s="234"/>
      <c r="R38" s="62"/>
      <c r="S38" s="62"/>
      <c r="T38" s="62"/>
      <c r="U38" s="62"/>
      <c r="V38" s="63"/>
      <c r="W38" s="61"/>
      <c r="X38" s="62"/>
      <c r="Y38" s="62"/>
      <c r="Z38" s="63"/>
    </row>
    <row r="39" spans="1:26" ht="14.25" customHeight="1">
      <c r="A39" s="61"/>
      <c r="B39" s="62"/>
      <c r="C39" s="235"/>
      <c r="D39" s="62"/>
      <c r="E39" s="62"/>
      <c r="F39" s="62"/>
      <c r="G39" s="62"/>
      <c r="H39" s="62"/>
      <c r="I39" s="62"/>
      <c r="J39" s="62"/>
      <c r="K39" s="62"/>
      <c r="L39" s="62"/>
      <c r="M39" s="62"/>
      <c r="N39" s="62"/>
      <c r="O39" s="62"/>
      <c r="P39" s="62"/>
      <c r="Q39" s="62"/>
      <c r="R39" s="62"/>
      <c r="S39" s="62"/>
      <c r="T39" s="62"/>
      <c r="U39" s="62"/>
      <c r="V39" s="63"/>
      <c r="W39" s="61"/>
      <c r="X39" s="62"/>
      <c r="Y39" s="62"/>
      <c r="Z39" s="63"/>
    </row>
    <row r="40" spans="1:26" ht="14.25" customHeight="1">
      <c r="A40" s="61"/>
      <c r="B40" s="62"/>
      <c r="C40" s="235"/>
      <c r="D40" s="62"/>
      <c r="E40" s="62"/>
      <c r="F40" s="62"/>
      <c r="G40" s="62"/>
      <c r="H40" s="62"/>
      <c r="I40" s="62"/>
      <c r="J40" s="62"/>
      <c r="K40" s="62"/>
      <c r="L40" s="62"/>
      <c r="M40" s="62"/>
      <c r="N40" s="62"/>
      <c r="O40" s="62"/>
      <c r="P40" s="62"/>
      <c r="Q40" s="62"/>
      <c r="R40" s="62"/>
      <c r="S40" s="62"/>
      <c r="T40" s="62"/>
      <c r="U40" s="62"/>
      <c r="V40" s="63"/>
      <c r="W40" s="61"/>
      <c r="X40" s="62"/>
      <c r="Y40" s="62"/>
      <c r="Z40" s="63"/>
    </row>
    <row r="41" spans="1:26" ht="14.25" customHeight="1">
      <c r="A41" s="61"/>
      <c r="B41" s="62"/>
      <c r="C41" s="235"/>
      <c r="D41" s="62"/>
      <c r="E41" s="62"/>
      <c r="F41" s="62"/>
      <c r="G41" s="62"/>
      <c r="H41" s="62"/>
      <c r="I41" s="62"/>
      <c r="J41" s="62"/>
      <c r="K41" s="62"/>
      <c r="L41" s="62"/>
      <c r="M41" s="62"/>
      <c r="N41" s="62"/>
      <c r="O41" s="62"/>
      <c r="P41" s="62"/>
      <c r="Q41" s="62"/>
      <c r="R41" s="62"/>
      <c r="S41" s="62"/>
      <c r="T41" s="62"/>
      <c r="U41" s="62"/>
      <c r="V41" s="63"/>
      <c r="W41" s="61"/>
      <c r="X41" s="62"/>
      <c r="Y41" s="62"/>
      <c r="Z41" s="63"/>
    </row>
    <row r="42" spans="1:26" ht="14.25" customHeight="1">
      <c r="A42" s="61"/>
      <c r="B42" s="62"/>
      <c r="C42" s="235"/>
      <c r="D42" s="62"/>
      <c r="E42" s="62"/>
      <c r="F42" s="62"/>
      <c r="G42" s="62"/>
      <c r="H42" s="62"/>
      <c r="I42" s="62"/>
      <c r="J42" s="62"/>
      <c r="K42" s="62"/>
      <c r="L42" s="62"/>
      <c r="M42" s="62"/>
      <c r="N42" s="62"/>
      <c r="O42" s="62"/>
      <c r="P42" s="62"/>
      <c r="Q42" s="62"/>
      <c r="R42" s="62"/>
      <c r="S42" s="62"/>
      <c r="T42" s="62"/>
      <c r="U42" s="62"/>
      <c r="V42" s="63"/>
      <c r="W42" s="61"/>
      <c r="X42" s="62"/>
      <c r="Y42" s="62"/>
      <c r="Z42" s="63"/>
    </row>
    <row r="43" spans="1:26" ht="14.25" customHeight="1">
      <c r="A43" s="61"/>
      <c r="B43" s="62"/>
      <c r="C43" s="235"/>
      <c r="D43" s="62"/>
      <c r="E43" s="62"/>
      <c r="F43" s="62"/>
      <c r="G43" s="62"/>
      <c r="H43" s="62"/>
      <c r="I43" s="62"/>
      <c r="J43" s="62"/>
      <c r="K43" s="62"/>
      <c r="L43" s="62"/>
      <c r="M43" s="62"/>
      <c r="N43" s="62"/>
      <c r="O43" s="62"/>
      <c r="P43" s="62"/>
      <c r="Q43" s="62"/>
      <c r="R43" s="62"/>
      <c r="S43" s="62"/>
      <c r="T43" s="62"/>
      <c r="U43" s="62"/>
      <c r="V43" s="63"/>
      <c r="W43" s="61"/>
      <c r="X43" s="62"/>
      <c r="Y43" s="62"/>
      <c r="Z43" s="63"/>
    </row>
    <row r="44" spans="1:26" ht="14.25" customHeight="1">
      <c r="A44" s="61"/>
      <c r="B44" s="62"/>
      <c r="C44" s="235"/>
      <c r="D44" s="62"/>
      <c r="E44" s="62"/>
      <c r="F44" s="62"/>
      <c r="G44" s="62"/>
      <c r="H44" s="62"/>
      <c r="I44" s="62"/>
      <c r="J44" s="62"/>
      <c r="K44" s="62"/>
      <c r="L44" s="62"/>
      <c r="M44" s="62"/>
      <c r="N44" s="62"/>
      <c r="O44" s="62"/>
      <c r="P44" s="62"/>
      <c r="Q44" s="62"/>
      <c r="R44" s="62"/>
      <c r="S44" s="62"/>
      <c r="T44" s="62"/>
      <c r="U44" s="62"/>
      <c r="V44" s="63"/>
      <c r="W44" s="61"/>
      <c r="X44" s="62"/>
      <c r="Y44" s="62"/>
      <c r="Z44" s="63"/>
    </row>
    <row r="45" spans="1:26" ht="14.25" customHeight="1">
      <c r="A45" s="61"/>
      <c r="B45" s="62"/>
      <c r="C45" s="235"/>
      <c r="D45" s="62"/>
      <c r="E45" s="62"/>
      <c r="F45" s="62"/>
      <c r="G45" s="62"/>
      <c r="H45" s="62"/>
      <c r="I45" s="62"/>
      <c r="J45" s="62"/>
      <c r="K45" s="62"/>
      <c r="L45" s="62"/>
      <c r="M45" s="62"/>
      <c r="N45" s="62"/>
      <c r="O45" s="62"/>
      <c r="P45" s="62"/>
      <c r="Q45" s="62"/>
      <c r="R45" s="62"/>
      <c r="S45" s="62"/>
      <c r="T45" s="62"/>
      <c r="U45" s="62"/>
      <c r="V45" s="63"/>
      <c r="W45" s="61"/>
      <c r="X45" s="62"/>
      <c r="Y45" s="62"/>
      <c r="Z45" s="63"/>
    </row>
    <row r="46" spans="1:26" ht="14.25" customHeight="1">
      <c r="A46" s="61"/>
      <c r="B46" s="62"/>
      <c r="C46" s="235"/>
      <c r="D46" s="62"/>
      <c r="E46" s="62"/>
      <c r="F46" s="62"/>
      <c r="G46" s="62"/>
      <c r="H46" s="62"/>
      <c r="I46" s="62"/>
      <c r="J46" s="62"/>
      <c r="K46" s="62"/>
      <c r="L46" s="62"/>
      <c r="M46" s="62"/>
      <c r="N46" s="62"/>
      <c r="O46" s="62"/>
      <c r="P46" s="62"/>
      <c r="Q46" s="62"/>
      <c r="R46" s="62"/>
      <c r="S46" s="62"/>
      <c r="T46" s="62"/>
      <c r="U46" s="62"/>
      <c r="V46" s="63"/>
      <c r="W46" s="61"/>
      <c r="X46" s="62"/>
      <c r="Y46" s="62"/>
      <c r="Z46" s="63"/>
    </row>
    <row r="47" spans="1:26" ht="14.25" customHeight="1">
      <c r="A47" s="64"/>
      <c r="B47" s="65"/>
      <c r="C47" s="236"/>
      <c r="D47" s="65"/>
      <c r="E47" s="65"/>
      <c r="F47" s="65"/>
      <c r="G47" s="65"/>
      <c r="H47" s="65"/>
      <c r="I47" s="65"/>
      <c r="J47" s="65"/>
      <c r="K47" s="65"/>
      <c r="L47" s="65"/>
      <c r="M47" s="65"/>
      <c r="N47" s="65"/>
      <c r="O47" s="65"/>
      <c r="P47" s="65"/>
      <c r="Q47" s="65"/>
      <c r="R47" s="65"/>
      <c r="S47" s="65"/>
      <c r="T47" s="65"/>
      <c r="U47" s="65"/>
      <c r="V47" s="66"/>
      <c r="W47" s="61"/>
      <c r="X47" s="62"/>
      <c r="Y47" s="62"/>
      <c r="Z47" s="63"/>
    </row>
    <row r="48" spans="1:26" ht="15.75" customHeight="1">
      <c r="A48" s="57"/>
      <c r="B48" s="58"/>
      <c r="C48" s="237"/>
      <c r="D48" s="58"/>
      <c r="E48" s="58"/>
      <c r="F48" s="58"/>
      <c r="G48" s="58"/>
      <c r="H48" s="58"/>
      <c r="I48" s="58"/>
      <c r="J48" s="58"/>
      <c r="K48" s="58"/>
      <c r="L48" s="58"/>
      <c r="M48" s="58"/>
      <c r="N48" s="58"/>
      <c r="O48" s="58"/>
      <c r="P48" s="58"/>
      <c r="Q48" s="58"/>
      <c r="R48" s="58"/>
      <c r="S48" s="58"/>
      <c r="T48" s="58"/>
      <c r="U48" s="58"/>
      <c r="V48" s="58"/>
      <c r="W48" s="62"/>
      <c r="X48" s="62"/>
      <c r="Y48" s="62"/>
      <c r="Z48" s="63"/>
    </row>
    <row r="49" spans="1:26" ht="15.75" customHeight="1">
      <c r="A49" s="61"/>
      <c r="B49" s="62"/>
      <c r="C49" s="235"/>
      <c r="D49" s="62"/>
      <c r="E49" s="62"/>
      <c r="F49" s="62"/>
      <c r="G49" s="62"/>
      <c r="H49" s="62"/>
      <c r="I49" s="62"/>
      <c r="J49" s="62"/>
      <c r="K49" s="62"/>
      <c r="L49" s="62"/>
      <c r="M49" s="62"/>
      <c r="N49" s="62"/>
      <c r="O49" s="62"/>
      <c r="P49" s="62"/>
      <c r="Q49" s="62"/>
      <c r="R49" s="62"/>
      <c r="S49" s="62"/>
      <c r="T49" s="62"/>
      <c r="U49" s="62"/>
      <c r="V49" s="62"/>
      <c r="W49" s="62"/>
      <c r="X49" s="62"/>
      <c r="Y49" s="62"/>
      <c r="Z49" s="63"/>
    </row>
    <row r="50" spans="1:26" ht="15.75" customHeight="1">
      <c r="A50" s="61"/>
      <c r="B50" s="62"/>
      <c r="C50" s="235"/>
      <c r="D50" s="62"/>
      <c r="E50" s="62"/>
      <c r="F50" s="62"/>
      <c r="G50" s="62"/>
      <c r="H50" s="62"/>
      <c r="I50" s="62"/>
      <c r="J50" s="62"/>
      <c r="K50" s="62"/>
      <c r="L50" s="62"/>
      <c r="M50" s="62"/>
      <c r="N50" s="62"/>
      <c r="O50" s="62"/>
      <c r="P50" s="62"/>
      <c r="Q50" s="62"/>
      <c r="R50" s="62"/>
      <c r="S50" s="62"/>
      <c r="T50" s="62"/>
      <c r="U50" s="62"/>
      <c r="V50" s="62"/>
      <c r="W50" s="62"/>
      <c r="X50" s="62"/>
      <c r="Y50" s="62"/>
      <c r="Z50" s="63"/>
    </row>
    <row r="51" spans="1:26" ht="15.75" customHeight="1">
      <c r="A51" s="61"/>
      <c r="B51" s="62"/>
      <c r="C51" s="235"/>
      <c r="D51" s="62"/>
      <c r="E51" s="62"/>
      <c r="F51" s="62"/>
      <c r="G51" s="62"/>
      <c r="H51" s="62"/>
      <c r="I51" s="62"/>
      <c r="J51" s="62"/>
      <c r="K51" s="62"/>
      <c r="L51" s="62"/>
      <c r="M51" s="62"/>
      <c r="N51" s="62"/>
      <c r="O51" s="62"/>
      <c r="P51" s="62"/>
      <c r="Q51" s="62"/>
      <c r="R51" s="62"/>
      <c r="S51" s="62"/>
      <c r="T51" s="62"/>
      <c r="U51" s="62"/>
      <c r="V51" s="62"/>
      <c r="W51" s="62"/>
      <c r="X51" s="62"/>
      <c r="Y51" s="62"/>
      <c r="Z51" s="63"/>
    </row>
    <row r="52" spans="1:26" ht="15.75" customHeight="1">
      <c r="A52" s="61"/>
      <c r="B52" s="62"/>
      <c r="C52" s="235"/>
      <c r="D52" s="62"/>
      <c r="E52" s="62"/>
      <c r="F52" s="62"/>
      <c r="G52" s="62"/>
      <c r="H52" s="62"/>
      <c r="I52" s="62"/>
      <c r="J52" s="62"/>
      <c r="K52" s="62"/>
      <c r="L52" s="62"/>
      <c r="M52" s="62"/>
      <c r="N52" s="62"/>
      <c r="O52" s="62"/>
      <c r="P52" s="62"/>
      <c r="Q52" s="62"/>
      <c r="R52" s="62"/>
      <c r="S52" s="62"/>
      <c r="T52" s="62"/>
      <c r="U52" s="62"/>
      <c r="V52" s="62"/>
      <c r="W52" s="62"/>
      <c r="X52" s="62"/>
      <c r="Y52" s="62"/>
      <c r="Z52" s="63"/>
    </row>
    <row r="53" spans="1:26" ht="15.75" customHeight="1">
      <c r="A53" s="61"/>
      <c r="B53" s="62"/>
      <c r="C53" s="235"/>
      <c r="D53" s="62"/>
      <c r="E53" s="62"/>
      <c r="F53" s="62"/>
      <c r="G53" s="62"/>
      <c r="H53" s="62"/>
      <c r="I53" s="62"/>
      <c r="J53" s="62"/>
      <c r="K53" s="62"/>
      <c r="L53" s="62"/>
      <c r="M53" s="62"/>
      <c r="N53" s="62"/>
      <c r="O53" s="62"/>
      <c r="P53" s="62"/>
      <c r="Q53" s="62"/>
      <c r="R53" s="62"/>
      <c r="S53" s="62"/>
      <c r="T53" s="62"/>
      <c r="U53" s="62"/>
      <c r="V53" s="62"/>
      <c r="W53" s="62"/>
      <c r="X53" s="62"/>
      <c r="Y53" s="62"/>
      <c r="Z53" s="63"/>
    </row>
    <row r="54" spans="1:26" ht="15.75" customHeight="1">
      <c r="A54" s="61"/>
      <c r="B54" s="62"/>
      <c r="C54" s="235"/>
      <c r="D54" s="62"/>
      <c r="E54" s="62"/>
      <c r="F54" s="62"/>
      <c r="G54" s="62"/>
      <c r="H54" s="62"/>
      <c r="I54" s="62"/>
      <c r="J54" s="62"/>
      <c r="K54" s="62"/>
      <c r="L54" s="62"/>
      <c r="M54" s="62"/>
      <c r="N54" s="62"/>
      <c r="O54" s="62"/>
      <c r="P54" s="62"/>
      <c r="Q54" s="62"/>
      <c r="R54" s="62"/>
      <c r="S54" s="62"/>
      <c r="T54" s="62"/>
      <c r="U54" s="62"/>
      <c r="V54" s="62"/>
      <c r="W54" s="62"/>
      <c r="X54" s="62"/>
      <c r="Y54" s="62"/>
      <c r="Z54" s="63"/>
    </row>
    <row r="55" spans="1:26" ht="15.75" customHeight="1">
      <c r="A55" s="61"/>
      <c r="B55" s="62"/>
      <c r="C55" s="235"/>
      <c r="D55" s="62"/>
      <c r="E55" s="62"/>
      <c r="F55" s="62"/>
      <c r="G55" s="62"/>
      <c r="H55" s="62"/>
      <c r="I55" s="62"/>
      <c r="J55" s="62"/>
      <c r="K55" s="62"/>
      <c r="L55" s="62"/>
      <c r="M55" s="62"/>
      <c r="N55" s="62"/>
      <c r="O55" s="62"/>
      <c r="P55" s="62"/>
      <c r="Q55" s="62"/>
      <c r="R55" s="62"/>
      <c r="S55" s="62"/>
      <c r="T55" s="62"/>
      <c r="U55" s="62"/>
      <c r="V55" s="62"/>
      <c r="W55" s="62"/>
      <c r="X55" s="62"/>
      <c r="Y55" s="62"/>
      <c r="Z55" s="63"/>
    </row>
    <row r="56" spans="1:26" ht="15.75" customHeight="1">
      <c r="A56" s="61"/>
      <c r="B56" s="62"/>
      <c r="C56" s="235"/>
      <c r="D56" s="62"/>
      <c r="E56" s="62"/>
      <c r="F56" s="62"/>
      <c r="G56" s="62"/>
      <c r="H56" s="62"/>
      <c r="I56" s="62"/>
      <c r="J56" s="62"/>
      <c r="K56" s="62"/>
      <c r="L56" s="62"/>
      <c r="M56" s="62"/>
      <c r="N56" s="62"/>
      <c r="O56" s="62"/>
      <c r="P56" s="62"/>
      <c r="Q56" s="62"/>
      <c r="R56" s="62"/>
      <c r="S56" s="62"/>
      <c r="T56" s="62"/>
      <c r="U56" s="62"/>
      <c r="V56" s="62"/>
      <c r="W56" s="62"/>
      <c r="X56" s="62"/>
      <c r="Y56" s="62"/>
      <c r="Z56" s="63"/>
    </row>
    <row r="57" spans="1:26" ht="15.75" customHeight="1">
      <c r="A57" s="64"/>
      <c r="B57" s="65"/>
      <c r="C57" s="236"/>
      <c r="D57" s="65"/>
      <c r="E57" s="65"/>
      <c r="F57" s="65"/>
      <c r="G57" s="65"/>
      <c r="H57" s="65"/>
      <c r="I57" s="65"/>
      <c r="J57" s="65"/>
      <c r="K57" s="65"/>
      <c r="L57" s="65"/>
      <c r="M57" s="65"/>
      <c r="N57" s="65"/>
      <c r="O57" s="65"/>
      <c r="P57" s="65"/>
      <c r="Q57" s="65"/>
      <c r="R57" s="65"/>
      <c r="S57" s="65"/>
      <c r="T57" s="65"/>
      <c r="U57" s="65"/>
      <c r="V57" s="65"/>
      <c r="W57" s="65"/>
      <c r="X57" s="65"/>
      <c r="Y57" s="65"/>
      <c r="Z57" s="66"/>
    </row>
  </sheetData>
  <mergeCells count="12">
    <mergeCell ref="E6:Q6"/>
    <mergeCell ref="B8:Q8"/>
    <mergeCell ref="A1:Q1"/>
    <mergeCell ref="A2:Q2"/>
    <mergeCell ref="A3:Q3"/>
    <mergeCell ref="A4:Q4"/>
    <mergeCell ref="A5:Q5"/>
    <mergeCell ref="B34:Q34"/>
    <mergeCell ref="B36:Q36"/>
    <mergeCell ref="B19:Q19"/>
    <mergeCell ref="B21:Q21"/>
    <mergeCell ref="B26:Q26"/>
  </mergeCells>
  <pageMargins left="0.7" right="0.7" top="0.75" bottom="0.75" header="0" footer="0"/>
  <pageSetup scale="61" orientation="landscape" r:id="rId1"/>
  <headerFooter>
    <oddFooter>&amp;L&amp;"Arial,Italic"&amp;11&amp;K000000CEFOR 2023 Consolidated Work and Procurement Plans_10Jan2023&amp;R&amp;"Helvetica,Regular"&amp;12&amp;K000000&amp;P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Export Summary</vt:lpstr>
      <vt:lpstr>General Work Plan - Table 1-1</vt:lpstr>
      <vt:lpstr>Procurement Plan Works</vt:lpstr>
      <vt:lpstr>Procurement Plan Goods</vt:lpstr>
      <vt:lpstr>Procurement Plan Consultancy</vt:lpstr>
      <vt:lpstr>Procurement Plan Training</vt:lpstr>
      <vt:lpstr>Disbursement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Pro</dc:creator>
  <cp:lastModifiedBy>daniel.okon@uniport.edu.ng</cp:lastModifiedBy>
  <dcterms:created xsi:type="dcterms:W3CDTF">2023-11-03T09:51:06Z</dcterms:created>
  <dcterms:modified xsi:type="dcterms:W3CDTF">2023-11-30T19:19:39Z</dcterms:modified>
</cp:coreProperties>
</file>