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General Work Plan - Table 1-1" sheetId="2" r:id="rId5"/>
    <sheet name="Procurement Plan Works" sheetId="3" r:id="rId6"/>
    <sheet name="Procurement Plan Goods" sheetId="4" r:id="rId7"/>
    <sheet name="Procurement Plan Consultancy" sheetId="5" r:id="rId8"/>
    <sheet name="Procurement Plan Training" sheetId="6" r:id="rId9"/>
    <sheet name="Disbursement Plan" sheetId="7" r:id="rId10"/>
  </sheets>
</workbook>
</file>

<file path=xl/sharedStrings.xml><?xml version="1.0" encoding="utf-8"?>
<sst xmlns="http://schemas.openxmlformats.org/spreadsheetml/2006/main" uniqueCount="431">
  <si>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</si>
  <si>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</si>
  <si>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</si>
  <si>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</si>
  <si>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General Work Plan</t>
  </si>
  <si>
    <t>Table 1-1</t>
  </si>
  <si>
    <t>General Work Plan - Table 1-1</t>
  </si>
  <si>
    <t>Country:    NIGERIA</t>
  </si>
  <si>
    <t>Loan No:    Grant ID#: 60029544</t>
  </si>
  <si>
    <t>Name of Institution:    UNIVERSITY OF PORT HARCOURT</t>
  </si>
  <si>
    <t>Organisation:     WORLD BANK AFRICA CENTRE OF EXCELLENCE IN OILFIELD CHEMICALS RESEARCH (ACE-CEFOR)</t>
  </si>
  <si>
    <t>Project/Programme:    WORK PLAN FOR JANUARY - DECEMBER 2023 (12 MONTHS)</t>
  </si>
  <si>
    <t xml:space="preserve">                                WORK PLAN (JANUARY - DECEMBER 2023)</t>
  </si>
  <si>
    <t>Year 2023</t>
  </si>
  <si>
    <t>Activity No</t>
  </si>
  <si>
    <t>ACTIVITY</t>
  </si>
  <si>
    <t>JUSTIFICATION</t>
  </si>
  <si>
    <t xml:space="preserve">ESTIMATED BUDGET                                                                                                    ($)                                                                                                             </t>
  </si>
  <si>
    <t>REMARKS</t>
  </si>
  <si>
    <t>RESPONSIBLE UNIT</t>
  </si>
  <si>
    <t>January - December 2023</t>
  </si>
  <si>
    <t>J</t>
  </si>
  <si>
    <t>F</t>
  </si>
  <si>
    <t>M</t>
  </si>
  <si>
    <t>A</t>
  </si>
  <si>
    <t>S</t>
  </si>
  <si>
    <t>O</t>
  </si>
  <si>
    <t>N</t>
  </si>
  <si>
    <t>D</t>
  </si>
  <si>
    <t>E</t>
  </si>
  <si>
    <t>P</t>
  </si>
  <si>
    <t>U</t>
  </si>
  <si>
    <t>C</t>
  </si>
  <si>
    <t>B</t>
  </si>
  <si>
    <t>R</t>
  </si>
  <si>
    <t>Y</t>
  </si>
  <si>
    <t>L</t>
  </si>
  <si>
    <t>G</t>
  </si>
  <si>
    <t>T</t>
  </si>
  <si>
    <t>V</t>
  </si>
  <si>
    <t>GOODS</t>
  </si>
  <si>
    <t>Communication and marketing</t>
  </si>
  <si>
    <t>Newsletters/advertisement</t>
  </si>
  <si>
    <t>This is necessary for centre publicity, public awareness and stakeholders information, engagement, visibility and marketing</t>
  </si>
  <si>
    <t>Strengthened capacity as a training hub for the Oil and Gas industry workforce in Africa with wider visibility, acceptance and patronage within and outside West and Central Africa</t>
  </si>
  <si>
    <t>Communication / M&amp;E / Procurement Officers</t>
  </si>
  <si>
    <t>Teaching aids (MIS/LMS equipment like, projectors, data services, internet connectivity) maintenance</t>
  </si>
  <si>
    <t>Make up teaching aids and data services, maintenance, replacement, if any</t>
  </si>
  <si>
    <t>This will enable the Centre provide efficient learning environment, facilitate efficient course delivery</t>
  </si>
  <si>
    <t>Improved preference for teaching, learning and research for lifelong learning by students and faculty</t>
  </si>
  <si>
    <t>Procurement</t>
  </si>
  <si>
    <t>Books &amp; journals. Procure books and journals with subscriptions relevant for graduate studies at ACE-CEFOR/partner units, library  catalogue software/renewals</t>
  </si>
  <si>
    <t>Procure books and journals with subscriptions relevant for graduate studies at ACE-CEFOR/partner units, maintenance of laboratory furniture</t>
  </si>
  <si>
    <t>This will ease learning challenges, enhance access to print literature, promote patenting in university, etc, enhance teaching, learning and research by faculties and students</t>
  </si>
  <si>
    <t>Preference for use of ACE-CEFOR library by students and faculty for increased scholarship, innovative research, publication and patenting</t>
  </si>
  <si>
    <t>150 kVA Diesel Generator with transformer and accessories/backup power supply/Inverter batteries/electricity maintenance</t>
  </si>
  <si>
    <t>Buy soundproof gen set; transformer; fuelling (diesel), servicing, repairs, maintenance, install and maintain backup power, maintain electrical appliances, logistics for generator attendant, if any</t>
  </si>
  <si>
    <t>Back-up power failure to enhance teaching, learning and research by faculties and students, enhance teaching, learning and research environment</t>
  </si>
  <si>
    <t>Increased motivation of staff and faculty for improved staff and faculty productivity</t>
  </si>
  <si>
    <t>Project vehicles (fuelling (petrol), servicing, repairs, maintenance, etc)</t>
  </si>
  <si>
    <t>Fuelling (petrol), servicing, repairs, maintenance of project vehicles</t>
  </si>
  <si>
    <t>Provides transportation logistics for centre leader and other steering committee members as well as faculties and students on field tours and visits</t>
  </si>
  <si>
    <t>Improved job satisfaction, enhanced capacity to secure accreditation for increased productivity</t>
  </si>
  <si>
    <t>Laboratory equipment and associated furniture, reagents, maintenance/lab staff training</t>
  </si>
  <si>
    <t>Make up procurement, installation and maintenance of sundry laboratory equipment with associated furniture</t>
  </si>
  <si>
    <t>This will lead to proper handling of procured equipment, repair laboratory space in readiness for receiving equipment, health training materials</t>
  </si>
  <si>
    <t>Improved preference for teaching, learning and research for lifelong learning by students and faculties, better informed staff and stakeholders for safety and wellness</t>
  </si>
  <si>
    <t>Office, e-library and NgREN internet hardware support for CEFOR/partner centres/departments/units in UniPort</t>
  </si>
  <si>
    <t>Installation/support annual upgrade/extension of facilities like NgREN, mHealth, etc</t>
  </si>
  <si>
    <t>This is necessary to prepare offices, e-library and classrooms for better working environment, make CEFOR building fully functional for enhanced service delivery</t>
  </si>
  <si>
    <t>Improved preference for teaching, learning and research for lifelong learning by students and faculties</t>
  </si>
  <si>
    <t xml:space="preserve">e-Procurement software. Procure and install facilities/furniture, e-procurement/e-accounting/e-auditting software for ACE-CEFOR Procurement/Accounting/Audit Units  </t>
  </si>
  <si>
    <t xml:space="preserve">Procure and install facilities / furniture, e-procurement software/E-Auditing, M/E Software, Upgrade of University of Port Harcourt ERP Software_ and project management software/resource planning </t>
  </si>
  <si>
    <t>This shall ensure increased timely and transparent institutional procurement/Audit/Monitoring and Evaluation and overall Centre's and University process with improved value for money</t>
  </si>
  <si>
    <t>Improved e-procurement knowledge by procurement staff for effective and efficient institutional Procurement Unit</t>
  </si>
  <si>
    <t>Administrative charges (bank transactions; bills, stationery, realms of paper, toners for printers, maintenance of internet facility and other office equipment, as well as quality fiduciary and procurement processes, as applicable</t>
  </si>
  <si>
    <t>Day-to-day running of the Centre and coordination of all activities</t>
  </si>
  <si>
    <t>This will ensure Holistic and strategic management of the Centre, ensure coordinated project implementation and delivery, support maintenance logistics for ACE-CEFOR, etc</t>
  </si>
  <si>
    <t>Increased awareness about institutional benefits of improved financial and procurement processes for more public and private partners working with ACE-CEFOR and UniPort</t>
  </si>
  <si>
    <t>Centre Leader</t>
  </si>
  <si>
    <t>SUBTOTALS (GOODS)</t>
  </si>
  <si>
    <t>WORKS</t>
  </si>
  <si>
    <t>CEFOR Building (external works landscaping,  maintenance of facilities in building). Details: extension of mini-laboratory, expansion of gen house, relocate gen house of Biotechnology Centre for safety at baby-friendly room</t>
  </si>
  <si>
    <t>Complete building to house extension of CEFOR offices/laboratory, power supplies</t>
  </si>
  <si>
    <t>This will ease teaching, learning and research challenges, enhance access to e-library and good learning environment, enhance teaching, learning and research by faculties and students</t>
  </si>
  <si>
    <t>Better use of facilities by students and faculties for wider visibility, and sustainability of ACE-CEFOR</t>
  </si>
  <si>
    <t>SUBTOTALS (WORKS)</t>
  </si>
  <si>
    <t>CONSULTANCY SERVICES</t>
  </si>
  <si>
    <t>Strategic Marketing. Vigorious online marketing and campaigns within and outside region, Develop research/patents/grants portal</t>
  </si>
  <si>
    <t>Embark on / sustain exploratory and consolidation trips to institutions of interest and online contacts within and outside Nigeria</t>
  </si>
  <si>
    <t>Increased publicity and patronage to attain greater regional relevance for the ACE-CEFOR project, Solicit patronage from potential partners and establish new partnerships</t>
  </si>
  <si>
    <t>More prospective partners and clients aware of ACE-CEFOR products and services for Centre sustainability</t>
  </si>
  <si>
    <t>Institutional Impact: NgReN Subscriptions for Internet service/ journals, distribution to centres/departments/units in UniPort</t>
  </si>
  <si>
    <t>Annual subscriptions to  NgReN, and effective distribution in the University</t>
  </si>
  <si>
    <t>This is necessary to prepare offices, e-library and classrooms for better working environment, subscribe to effective tier 1 internet service and journals for research purposes</t>
  </si>
  <si>
    <t>Partnerships and Annual Subscriptions to institutional associations and networks. Negotiate/sign memoranda, and commitment to partners, renewal of  AAU, ACU, RUFORUM, etc and Uniport health portal</t>
  </si>
  <si>
    <t>Follow up with identified partners to firm up partnership, support multi-year annual institutional membership dues to AAU, ACU, RUFORUM, etc and Uniport health portal functionality</t>
  </si>
  <si>
    <t>Entering into memorandum of understanding will strengthen project, increase regional presence and good collaboration, cover costs for travels, annual subscriptions for regional partnership to enhance regional students enrolment</t>
  </si>
  <si>
    <t>Increased preference for ACE-CEFOR and sustainability of ACE-CEFOR</t>
  </si>
  <si>
    <t>Centre Leader / Deputy Centre Leader</t>
  </si>
  <si>
    <t>Accreditation/Gap analysis for international accreditation gap analysis, self evaluation/close-ups for Centre programmes</t>
  </si>
  <si>
    <t>International accreditation gap analysis, self evaluation/close-ups</t>
  </si>
  <si>
    <t>This will create easy platform for collaboration, regional students enrolment and enhance visibility and marketability</t>
  </si>
  <si>
    <t>Strengthened capacity as a training hub for the Oil and Gas industry workforce in Africa wtih, globally, recognised postgraduate programmes and global clients base</t>
  </si>
  <si>
    <t>SUBTOTALS (CONSULTANCY)</t>
  </si>
  <si>
    <t>NON-CONSULTING SERVICES (TRAINING)</t>
  </si>
  <si>
    <t>Students and interns support through scholarship, research, publications, supervision, internship,, conferences, seminars and workshops</t>
  </si>
  <si>
    <t>Scholarship, research, publications, supervision, internship, invite visiting scholars, conferences, seminars and workshops</t>
  </si>
  <si>
    <t>Attend conferences/seminars/workshops; Communicate research findings; Students/Faculty development, host visiting scholars, Research and innovation and publicity</t>
  </si>
  <si>
    <t>Increased capabilities of faculties and students in the sub-region to adopt global best practices in research and training in Petroleum and related disciplines. and quality postgraduate education, knowledge transfer and internship programmes</t>
  </si>
  <si>
    <t>Training other faculty members, other than steering committee members, and visiting scholars support for training, research, publications, supervision, internship, conferences, seminars and workshops</t>
  </si>
  <si>
    <t>Other faculty members and visiting scholars</t>
  </si>
  <si>
    <t>To attend conferences/seminars/workshops; communicate research findings; faculty members development, host visiting scholars, carry out research for innovation and publicity</t>
  </si>
  <si>
    <t>National Registry of Environmental Professionals (NREP), USA training and certification for faculty members and students</t>
  </si>
  <si>
    <t xml:space="preserve">Training and certification by the National Registry of Environmental Professionals (NREP), USA </t>
  </si>
  <si>
    <t>Training and certification by NREP shall make the certified candidates very marketable and employable upon graduation; secure NREP certification for our students and faculties for improved employability</t>
  </si>
  <si>
    <t>Strengthened capacity as a training hub for the Oil and Gas industry workforce in Africa and more protected environments and better environmental consciousness among industry players</t>
  </si>
  <si>
    <t>Sustain recognition as Regional Centre of Expertise (RCE)</t>
  </si>
  <si>
    <t>Hold stakeholders meetings; develop and submit concepts/proposals for funding; embark on sustainable development projects</t>
  </si>
  <si>
    <t>Promotion of science education at all levels will enhance attainment of the UN Post-2015 Sustainable Development Goals (SDGs), better responses to socio-economic needs, and greener production processes in the petroleum and environmental studies sectors</t>
  </si>
  <si>
    <t>Increased knowledge on new thinking in SDGs implementation for adoption of green technologies and chemicals for eco-friendly industry operations</t>
  </si>
  <si>
    <t xml:space="preserve">Attend ACE meetings and other relevant professional trainings </t>
  </si>
  <si>
    <t>Participate at ACE approved meetings and other trainings to contribute to delivery</t>
  </si>
  <si>
    <t>Visibility and progress report, Highlight performance and make presentations</t>
  </si>
  <si>
    <t>Better informed staff for high staff productivity and greater project reach out</t>
  </si>
  <si>
    <t>Organise and attend short courses by steering committee members and other stakeholders</t>
  </si>
  <si>
    <t>Hold and attend short courses</t>
  </si>
  <si>
    <t>Improved service delivery and performance, enhance capacity of steering committee members, carry out consultancy services for the oil and gas industry</t>
  </si>
  <si>
    <t xml:space="preserve">Improved staff capacity to organise trainings and deliver modules for wider ACE-CEFOR/UniPort visibility, acceptance and patronage within and outside West and Central Africa </t>
  </si>
  <si>
    <t>Training support for CEFOR staff who provide critical administrative and auxilliary services like laboratory technicians, drivers, administrative staff, etc</t>
  </si>
  <si>
    <t>Administrative and auxilliary CEFOR staff</t>
  </si>
  <si>
    <t>To create a critical mass of personnel for sustaining the gains from the CEFOR imoacts</t>
  </si>
  <si>
    <t>To enhance overall staff productivity and project impact through human capital development across all levels</t>
  </si>
  <si>
    <t>SUBTOTALS (NON-CONSULTING)</t>
  </si>
  <si>
    <t>Total</t>
  </si>
  <si>
    <t>Operating Expenses 10%</t>
  </si>
  <si>
    <t>Project management</t>
  </si>
  <si>
    <t>Project efficiency</t>
  </si>
  <si>
    <t>Improved project impact</t>
  </si>
  <si>
    <t>Grand Total</t>
  </si>
  <si>
    <r>
      <rPr>
        <b val="1"/>
        <sz val="10"/>
        <color indexed="8"/>
        <rFont val="Times New Roman"/>
      </rPr>
      <t xml:space="preserve">EXCHANGE RATE:  </t>
    </r>
    <r>
      <rPr>
        <b val="1"/>
        <sz val="10"/>
        <color indexed="8"/>
        <rFont val="Arial"/>
      </rPr>
      <t>₦445</t>
    </r>
    <r>
      <rPr>
        <b val="1"/>
        <sz val="10"/>
        <color indexed="8"/>
        <rFont val="Times New Roman"/>
      </rPr>
      <t xml:space="preserve"> = U.S. $1</t>
    </r>
  </si>
  <si>
    <t>Available Funds Balance</t>
  </si>
  <si>
    <t>Procurement Plan Works</t>
  </si>
  <si>
    <t>Table 1</t>
  </si>
  <si>
    <t>Loan No:   Grant ID#: 60029544</t>
  </si>
  <si>
    <t>Organisation:      WORLD BANK AFRICA CENTRE OF EXCELLENCE IN OILFIELD CHEMICALS RESEARCH (ACE-CEFOR)</t>
  </si>
  <si>
    <t>Project/Programme:    PROCUREMENT PLAN (WORKS) FOR JANUARY - DECEMBER 2023 (12 MONTHS)</t>
  </si>
  <si>
    <t>Draft Bid Documents, including specs and quantities, draft SPN</t>
  </si>
  <si>
    <t>If Post-Review, No-objection Dates are not needed</t>
  </si>
  <si>
    <t>Basic Data</t>
  </si>
  <si>
    <t>Spec Proc Notice
Advert</t>
  </si>
  <si>
    <t>Bidding Period</t>
  </si>
  <si>
    <t>Bid Evaluation</t>
  </si>
  <si>
    <t>Contract Finalization</t>
  </si>
  <si>
    <t>Contract Implementation</t>
  </si>
  <si>
    <t>Description</t>
  </si>
  <si>
    <t>Package
Number</t>
  </si>
  <si>
    <t>Lot
Number</t>
  </si>
  <si>
    <t>Lumpsum or Bill of Quantities</t>
  </si>
  <si>
    <t>Procurement Method</t>
  </si>
  <si>
    <t>Estimated Amount in
US $</t>
  </si>
  <si>
    <t>Pre-or Post Qualification</t>
  </si>
  <si>
    <t>Prior or Post Review</t>
  </si>
  <si>
    <t>Plan vs. Actual</t>
  </si>
  <si>
    <t>Prep &amp; Submission
by Ex Agency</t>
  </si>
  <si>
    <t>No-objection
Date</t>
  </si>
  <si>
    <t>On-line UNDB
Gateway
Nat Press</t>
  </si>
  <si>
    <t>Bid Invitation Date</t>
  </si>
  <si>
    <t>Bid Closing-Opening</t>
  </si>
  <si>
    <t>Submission
Bid Eval Rpt</t>
  </si>
  <si>
    <t>Contract Amount in US $</t>
  </si>
  <si>
    <t>Date
Contract
Award</t>
  </si>
  <si>
    <t>Date
Contract
Advert</t>
  </si>
  <si>
    <t>Date
Contract
Signature</t>
  </si>
  <si>
    <t>Mobilization
Advance
Payment</t>
  </si>
  <si>
    <t>Substantial
Completion</t>
  </si>
  <si>
    <t>Final
Acceptance</t>
  </si>
  <si>
    <t>Final
Cost in US $</t>
  </si>
  <si>
    <t>Norm Duration of Proc Steps</t>
  </si>
  <si>
    <t>If Prequalification</t>
  </si>
  <si>
    <t>Plan</t>
  </si>
  <si>
    <t>4 - 7 wks</t>
  </si>
  <si>
    <t>1 - 1.5 wks</t>
  </si>
  <si>
    <t>1.5 - 2 wks</t>
  </si>
  <si>
    <t>6 to</t>
  </si>
  <si>
    <t>12 wks</t>
  </si>
  <si>
    <t>1.5 - 3 wks</t>
  </si>
  <si>
    <t>1 wk</t>
  </si>
  <si>
    <t>1.5-3 wks</t>
  </si>
  <si>
    <t>add 7-13 wks</t>
  </si>
  <si>
    <t>Actual</t>
  </si>
  <si>
    <t>List of Contracts</t>
  </si>
  <si>
    <t>NG/CEFOR/WKS/ST/2023/10</t>
  </si>
  <si>
    <t>Bill of Quantities</t>
  </si>
  <si>
    <t>Selective Tendering¶</t>
  </si>
  <si>
    <t>Post</t>
  </si>
  <si>
    <t>NA</t>
  </si>
  <si>
    <t>Project management (5% of project cost)</t>
  </si>
  <si>
    <t>Total Cost</t>
  </si>
  <si>
    <t>Fill gray cells only!</t>
  </si>
  <si>
    <t>¶KEY:</t>
  </si>
  <si>
    <t>To, as much as is possible, ensure work continuation coupled with difficulty in reproducing by another vendor, and since the existing contractor did not default in the first instance but, hindered by project fund source.</t>
  </si>
  <si>
    <t>Defining the exact needs of the requirements for completing the project is also very complicated, which may pose a great challenge for open tendering.</t>
  </si>
  <si>
    <t>Generally, the proposed procurement method shall help save time and money for ACE-CEFOR</t>
  </si>
  <si>
    <t>Procurement Plan Goods</t>
  </si>
  <si>
    <t>Country:     NIGERIA</t>
  </si>
  <si>
    <t>Project/Programme:     PROCUREMENT PLAN (GOODS) FOR JANUARY - DECEMBER 2023 (12 MONTHS)</t>
  </si>
  <si>
    <t>BASIC DATA</t>
  </si>
  <si>
    <t>Link
to
Results</t>
  </si>
  <si>
    <t>Estimated Amount in US $</t>
  </si>
  <si>
    <t>Contract Amount in US$'000</t>
  </si>
  <si>
    <t>Date 
Contract
Advert</t>
  </si>
  <si>
    <t>Opening
of 
Let of Credit</t>
  </si>
  <si>
    <t>Arrival
of
Goods</t>
  </si>
  <si>
    <t>Inspection
Final
Acceptance</t>
  </si>
  <si>
    <t>Final Cost (US $)</t>
  </si>
  <si>
    <t>Communication and marketing. Procure and print newsletters, CEFOR annual report, postgraduate handbook, flyers, notice board, bill board, door/office tag, and self assessment of impact, as applicable</t>
  </si>
  <si>
    <t>NG/CEFOR/GDS/NS/2023/01</t>
  </si>
  <si>
    <t>I</t>
  </si>
  <si>
    <t>National Shopping*</t>
  </si>
  <si>
    <t>Mar; Jun; Sept; Dec 2023</t>
  </si>
  <si>
    <t>Apr; Jul; Oct; Dec 2023</t>
  </si>
  <si>
    <t>DLI#s 2; 3; 4; 7</t>
  </si>
  <si>
    <t>Office Consumables (bills, stationery, realms of paper, toners for printers, maintenance of internet facility and other office equipment, as applicable</t>
  </si>
  <si>
    <t>NG/CEFOR/GDS/NS/2023/02</t>
  </si>
  <si>
    <t>National Shopping</t>
  </si>
  <si>
    <t>DLI#s 2; 3; 4; 5; 6; 7</t>
  </si>
  <si>
    <t>NG/CEFOR/GDS/NCB/2023/03</t>
  </si>
  <si>
    <t>DLI#s 3; 4; 7</t>
  </si>
  <si>
    <t>NG/CEFOR/GDS/NCB/2023/04</t>
  </si>
  <si>
    <t>NG/CEFOR/GDS/NS/2023/05</t>
  </si>
  <si>
    <t>DLI#s 1; 2; 3; 4; 5; 6; 7</t>
  </si>
  <si>
    <t>NG/CEFOR/GDS/NS/2023/06</t>
  </si>
  <si>
    <t>NG/CEFOR/GDS/NCB/2023/07</t>
  </si>
  <si>
    <t>DLI#s 1; 2; 3; 4; 5; 7</t>
  </si>
  <si>
    <t>NG/CEFOR/GDS/NCB/2023/08</t>
  </si>
  <si>
    <t>NG/CEFOR/GDS/DC/2023/09</t>
  </si>
  <si>
    <t>DLI#s 4; 6; 7</t>
  </si>
  <si>
    <t>KEY:</t>
  </si>
  <si>
    <t>*</t>
  </si>
  <si>
    <t>National Shopping shall be used because, they require continuous / quarterly supplies estimated to be less than NGN ₦ 5,000,000, which is not very easy to directly quantify since the needs for maintenance often vary per time</t>
  </si>
  <si>
    <t>Procurement Plan Consultancy</t>
  </si>
  <si>
    <t>Project/Programme:     PROCUREMENT PLAN (CONSULTANCY) FOR JANUARY - DECEMBER 2023 (12 MONTHS)</t>
  </si>
  <si>
    <t>For Contracts under projects approved before the May 2002 Guidelines</t>
  </si>
  <si>
    <t>Request for EOI
(where required)</t>
  </si>
  <si>
    <t>CONSULTANCY</t>
  </si>
  <si>
    <t>Contract
Type</t>
  </si>
  <si>
    <t>Preparation 
Request for Proposals</t>
  </si>
  <si>
    <t>Short
List</t>
  </si>
  <si>
    <t>Consultant
Proposals</t>
  </si>
  <si>
    <t>Proposal Evaluation and Negotiation for Projects after May 2002
Technical (T) &amp; Financial (F) and Negotions (N)</t>
  </si>
  <si>
    <t>Draft Contract</t>
  </si>
  <si>
    <t>Selection Method</t>
  </si>
  <si>
    <t>Lumpsum
or
Time-Based</t>
  </si>
  <si>
    <t>Estimated Amount
 in US $</t>
  </si>
  <si>
    <t>Prior/Post Review</t>
  </si>
  <si>
    <t>Prep &amp; Submission
by Ex Ag</t>
  </si>
  <si>
    <t>Lead-time before shortlist</t>
  </si>
  <si>
    <t>Submission
Date</t>
  </si>
  <si>
    <t>Invitation
Date</t>
  </si>
  <si>
    <t>Submission/
Opening
Date</t>
  </si>
  <si>
    <t>Submission
Evaluation
Report (T)</t>
  </si>
  <si>
    <t>No-objection
Evaluation
Report  (T)</t>
  </si>
  <si>
    <t>Opening Financial Proposals</t>
  </si>
  <si>
    <t>Preparation
Eval Report
(T) (F)</t>
  </si>
  <si>
    <t>Negotiations (N)</t>
  </si>
  <si>
    <t>Submission Date</t>
  </si>
  <si>
    <t>No-objection Date</t>
  </si>
  <si>
    <t>Contract Amount in 
US$ '000</t>
  </si>
  <si>
    <t>Contract Award</t>
  </si>
  <si>
    <t>Contract 
Signature</t>
  </si>
  <si>
    <t>Draft
Report</t>
  </si>
  <si>
    <t>Final
Report</t>
  </si>
  <si>
    <t>3 - 6 wks</t>
  </si>
  <si>
    <t>1 - 2 wks</t>
  </si>
  <si>
    <t>2 wks</t>
  </si>
  <si>
    <t>4  to</t>
  </si>
  <si>
    <t>2 - 3 wks</t>
  </si>
  <si>
    <t>0.5 - 2 wks</t>
  </si>
  <si>
    <t>1 - 3 wks</t>
  </si>
  <si>
    <t>Single Source Selection†</t>
  </si>
  <si>
    <t>Lump sum</t>
  </si>
  <si>
    <t>Single Source Selection</t>
  </si>
  <si>
    <t>†</t>
  </si>
  <si>
    <t>Extend working with existing vendors that set up the platforms and to enhance ease of upgrading and maintennace for final inegration into UniPort institutional platforms</t>
  </si>
  <si>
    <t>Procurement Plan Training</t>
  </si>
  <si>
    <t>Project/Programme:     PROCUREMENT PLAN (TRAINING) FOR JANUARY - DECEMBER 2023 (12 MONTHS)</t>
  </si>
  <si>
    <t>TRAINING/CAPACITY BUILDING</t>
  </si>
  <si>
    <t>S/N</t>
  </si>
  <si>
    <t>DESCRIPTION</t>
  </si>
  <si>
    <t>NAMES OF PARTICIPANTS</t>
  </si>
  <si>
    <t>OBJECTIVES</t>
  </si>
  <si>
    <t>OUTCOME</t>
  </si>
  <si>
    <t>TRAINING LOCATION</t>
  </si>
  <si>
    <t>COST</t>
  </si>
  <si>
    <t>Effective Higher Education Institutions management in sub-Saharan Africa during and after COVID Pandemic for desired results</t>
  </si>
  <si>
    <t>Prof. O.A. Georgewill (Chairman and Vice Chancellor)</t>
  </si>
  <si>
    <t>To enhance skill set form managing Higher Education Institutions in times of uncertainty</t>
  </si>
  <si>
    <t xml:space="preserve">Inmproved leadership during and after periods of uncertainty and shrinking funding </t>
  </si>
  <si>
    <t>Within and outside Nigeria</t>
  </si>
  <si>
    <t>1)  Understanding and applying effective business to business (B2B) marketing for successful development of a Centre of Excellence.                               2) SPE International Conference on Oilfield Chemistry</t>
  </si>
  <si>
    <t>Prof. Ogbonna F. Joel (Centre Leader)</t>
  </si>
  <si>
    <t>To, effectively, apply blended (online and face-to-face) marketing for growing a centre of excellence</t>
  </si>
  <si>
    <t>Increased awareness about ACE-CEFOR activities and regional relevance of Centre training and research programmes</t>
  </si>
  <si>
    <t>1) Project Management for post-COVID-19 performance of Centres of Excellence                        2) SPE International Conference on Oilfield Chemistry</t>
  </si>
  <si>
    <t>To be identified (DVC / ACE Project Coordinator)</t>
  </si>
  <si>
    <t>1) To enhance capacity to cope with the shocks introduced by the COVID Pandemic and effective project management skills to improve performance.                                                 2) To showcase recent findings from CEFOR innovative research and share knowledge with other experrts</t>
  </si>
  <si>
    <t>Imoroved ACE-CEFOR visibility and service delivery for regional impact in Higher Education Institutions of Africa</t>
  </si>
  <si>
    <t>1) Understanding and applying effective business to business (B2B) marketing for successful development of a Centre of Excellence.                               2) Successful planning, organising and delegation in a centre of excellence during and after COVID-19 Pandemic</t>
  </si>
  <si>
    <t>Prof. Ikechukwu O. Agbagwa (Deputy Centre Leader)</t>
  </si>
  <si>
    <t>1) To enhance capacity to cope with the shocks introduced by the COVID Pandemic and effective project management skills to improve performance.                                                 2) To enhance planning skills, manage resources and improve work behaviours</t>
  </si>
  <si>
    <t>Imoroved work performance and service delivery for impact in Higher Education Institutions</t>
  </si>
  <si>
    <t>1)  Project management for effective and sustainable procurement post-COVID-19                                 2) Level 3: Advanced Certificate in Public Procurement.                                        3) Level 4: Diploma in Strategic Public Procurement</t>
  </si>
  <si>
    <t>Prof. Ibisime Etela (Procurement Officer)</t>
  </si>
  <si>
    <t>To acquire skills for improved capacity in procurement towardds becoming global certfied procurement specialists</t>
  </si>
  <si>
    <t>Improved procurement process for enhanced project delivery during and after COVID Pandemic and other possible future such situations</t>
  </si>
  <si>
    <t>1)  Training on emerging trends in Financial Accounting and Forensic Practices.                    2) Financial Accounting Responsibility</t>
  </si>
  <si>
    <t>Mr. Maclin Noble (Project Auditor)</t>
  </si>
  <si>
    <t>To deepen practical orientation in Accounting and Auditing with the requisite training for 21st Century Financial Accounts preparation and reporting</t>
  </si>
  <si>
    <t>It will sharpen the skills of Accounting Practitioners and enhance their capacity to develop responsive Financial Accounting and Auditing</t>
  </si>
  <si>
    <t>Dr. Benson P. Timah (Project Accountant)</t>
  </si>
  <si>
    <t>To deepen practical orientation in Accounting with the requisite training for the 21st Century Financial Accounts preparation and reporting</t>
  </si>
  <si>
    <t>Monitoring and evaluation (M&amp;E) workshop for senior executives, government officials, development managers, and civil society that provides learning from past experiences, thereby improving service delivery, planning and allocating resources, and evaluating results for accountability</t>
  </si>
  <si>
    <t>Mr. Uduma Ikpa (Monitoring and Evaluation Officer)</t>
  </si>
  <si>
    <t xml:space="preserve">1) To improve the operation and management of the ACE-CEFOR M&amp;E function.                                                         2) To improve the effectiveness of the ACE-CEFOR M&amp;E process to help assess programme impacts
</t>
  </si>
  <si>
    <t>Improved M&amp;E skills for high project impact during and after COVID Pandemic</t>
  </si>
  <si>
    <t>1)  Communication, coordination and leadership for, effectively, communicating with stakeholders during and post COVID-19 Pandemic.       2) Developing and implementing strategic marketing plan</t>
  </si>
  <si>
    <t>Mrs. Benedicta Omeni (Communication Officer/Secretary to Centre Leader)</t>
  </si>
  <si>
    <t xml:space="preserve">To enhance leadership and supervisory skills for supporting ACE-CEFOR activities                                                                           </t>
  </si>
  <si>
    <t>Imcreased reputtation of ACE-CEFOR for doing business</t>
  </si>
  <si>
    <t>1) Managing projects for environmental, social and management plan compliance     2) Effective management of university-industry linkage for successful public-private partnership during and post COVID-19 Pandemic</t>
  </si>
  <si>
    <t>Dr. Victor Joseph Aimikhe (Environmental and Social Safeguard Officer)</t>
  </si>
  <si>
    <t>To enhance capacity for managing environmental and social issues from project implementation</t>
  </si>
  <si>
    <t>Improved environmental and social impacts of prject</t>
  </si>
  <si>
    <t>National Registry of Environmental Professionals (NREP), USA  training and certification for faculty members and students</t>
  </si>
  <si>
    <t>To be identified (selected faculty members and students)</t>
  </si>
  <si>
    <t>To increase employability of participants</t>
  </si>
  <si>
    <t>Trained and certified candidates become very marketable and employable upon graduation</t>
  </si>
  <si>
    <t>ACE-CEFOR</t>
  </si>
  <si>
    <t>Organise short courses, attend short courses by steering committee members/other stakeholders like workshops and seminars in:                               1) Effective laboratory management;                              2) Principles and procedures for securing ISO Certification for laboratories in Higher Education Institutions;               3) HSE Training;                                4) Skills and techniques for developing fundable grants and managing donor funded projects in Higher Education Institutions;                                      5) Capacity building for university-industry partnership towards efficient commercialisation of positive research results;                                  6) Developing a high performance and excellent team</t>
  </si>
  <si>
    <t>To be identified (as nominated by partnering departments and organisations per session)</t>
  </si>
  <si>
    <t xml:space="preserve">To contribute towards social and institutional impact of the ACE-CEFOR project </t>
  </si>
  <si>
    <t>Contribute to the achievement of desired ACE-CEFOR development goals and ensure early warning and strategies for preventing failures</t>
  </si>
  <si>
    <t>Students and interns support through scholarship, research, publications, supervision, internship, conferences, seminars and workshops</t>
  </si>
  <si>
    <t>To be identified (from students and interns)</t>
  </si>
  <si>
    <t>To attend conferences/seminars/workshops; communicate research findings; students development, carry out research for innovation and publicity</t>
  </si>
  <si>
    <t>Increased capabilities of students in the sub-region to adopt global best practices in research and training in Petroleum and related disciplines. and quality postgraduate education, knowledge transfer and internship programmes</t>
  </si>
  <si>
    <t>To be determined</t>
  </si>
  <si>
    <t>Attend and participate at ACE Impact approved meetings</t>
  </si>
  <si>
    <t>Only ACE-CEFOR Steering Committee members</t>
  </si>
  <si>
    <t>To present progress reports and highlight ACE-CEFOR performance for visibility</t>
  </si>
  <si>
    <t>Improved staff productivity and greater project impact</t>
  </si>
  <si>
    <t>Other faculty members, other than steering committee members, and visiting scholars support for training, research, publications, supervision, internship, conferences, seminars and workshops</t>
  </si>
  <si>
    <t>To be identified (from other faculty members and visiting scholars)</t>
  </si>
  <si>
    <t>Increased capabilities of faculty members in the sub-region to adopt global best practices in research and training in Petroleum and related disciplines. and quality postgraduate education, knowledge transfer and internship programmes</t>
  </si>
  <si>
    <t>Stakeholders from host communities for implementing sustainable development projects</t>
  </si>
  <si>
    <t>Promote science education at all levels to enhance attainment of the UN Post-2015 Sustainable Development Goals (SDGs), better responses to socio-economic needs, and greener production processes in the petroleum and environmental studies sectors</t>
  </si>
  <si>
    <t>To be identified (from administrative and auxilliary CEFOR staff)</t>
  </si>
  <si>
    <t>Sub-Total</t>
  </si>
  <si>
    <t>Project management (10%)</t>
  </si>
  <si>
    <t>For incidentals</t>
  </si>
  <si>
    <t>To ensure minimum budgetted is used</t>
  </si>
  <si>
    <t>To enhance project efficiency</t>
  </si>
  <si>
    <t>On need-to-basis</t>
  </si>
  <si>
    <t>TOTAL</t>
  </si>
  <si>
    <t>Disbursement Plan</t>
  </si>
  <si>
    <t>COUNTRY:   NIGERIA</t>
  </si>
  <si>
    <t>PROJECT:   WORLD BANK AFRICA CENTRE OF EXCELLENCE PROJECT</t>
  </si>
  <si>
    <t>CENTRE:    AFRICA CENTRE OF EXCELLENCE IN OILFIELD CHEMICALS RESEARCH (ACE-CEFOR)</t>
  </si>
  <si>
    <t xml:space="preserve">CREDIT NO:    GRANT ID# - 60029544 </t>
  </si>
  <si>
    <t>DISBURSEMENT PLAN (JANUARY - DECEMBER, 2023)</t>
  </si>
  <si>
    <t>ACTIVITIES</t>
  </si>
  <si>
    <t>OBJECTIVE</t>
  </si>
  <si>
    <t>AMOUNT</t>
  </si>
  <si>
    <t>MONTHS</t>
  </si>
  <si>
    <t>USD$</t>
  </si>
  <si>
    <t>JAN</t>
  </si>
  <si>
    <t>FEB</t>
  </si>
  <si>
    <t>MAR</t>
  </si>
  <si>
    <t>APR</t>
  </si>
  <si>
    <t>MAY</t>
  </si>
  <si>
    <t>JUN</t>
  </si>
  <si>
    <t>JUL</t>
  </si>
  <si>
    <t>AUG</t>
  </si>
  <si>
    <t>SEP</t>
  </si>
  <si>
    <t>OCT</t>
  </si>
  <si>
    <t>NOV</t>
  </si>
  <si>
    <t>DEC</t>
  </si>
  <si>
    <t>CEFOR publicity</t>
  </si>
  <si>
    <t>Teaching aids (MIS/LMS equipment</t>
  </si>
  <si>
    <t>Efficient teaching</t>
  </si>
  <si>
    <t>Books and journals: library hardware and software</t>
  </si>
  <si>
    <t>Emhance learning and research</t>
  </si>
  <si>
    <t>150 kVA Diesel Generator &amp; maintenace</t>
  </si>
  <si>
    <t>Good teaching &amp; learning</t>
  </si>
  <si>
    <t>Project vehicles maintenance</t>
  </si>
  <si>
    <t>Facilitate CEFOR activities</t>
  </si>
  <si>
    <t>Laboratory equipment with associated items</t>
  </si>
  <si>
    <t>Improve learning and research</t>
  </si>
  <si>
    <t>Office, e-library and NgREN internet facilities</t>
  </si>
  <si>
    <t>Support teaching and research</t>
  </si>
  <si>
    <t>Provide e-facilities for Procurement, Accounting and Auditing</t>
  </si>
  <si>
    <t>Proper Fiduciary Management</t>
  </si>
  <si>
    <t>Office Consumables</t>
  </si>
  <si>
    <t>Quality Fiduciary Management</t>
  </si>
  <si>
    <t>CEFOR Building extension and maintenance</t>
  </si>
  <si>
    <t>Improve learning and research environment</t>
  </si>
  <si>
    <t>Strategic Marketing: Develop research/patents/grants portal</t>
  </si>
  <si>
    <t>Increase the visibility of CEFOR</t>
  </si>
  <si>
    <t>Institutional Impact: NgReN Subscriptions</t>
  </si>
  <si>
    <t>e-Journal access for partners</t>
  </si>
  <si>
    <t>Annual Subscriptions to assocoiations / networks</t>
  </si>
  <si>
    <t>Renewal of  memberships</t>
  </si>
  <si>
    <t>Accreditation and Gap analysis</t>
  </si>
  <si>
    <t>International accreditation</t>
  </si>
  <si>
    <t>OPERATING COST</t>
  </si>
  <si>
    <t>Students and interns support</t>
  </si>
  <si>
    <t>Scholarship and internship</t>
  </si>
  <si>
    <t>Training other faculty members and visiting scholar</t>
  </si>
  <si>
    <t>Train faculty members and scholars</t>
  </si>
  <si>
    <t>National Registry of Environmental Professionals (NREP</t>
  </si>
  <si>
    <t>Training and certification for faculty and students</t>
  </si>
  <si>
    <t>Promote sustainable development</t>
  </si>
  <si>
    <t>Attend ACE meetings and relevant professional trainings</t>
  </si>
  <si>
    <t>Participate at approved programmes</t>
  </si>
  <si>
    <t>Organise and attend short courses</t>
  </si>
  <si>
    <t>Training support for CEFOR administrative and auxilliary staff</t>
  </si>
  <si>
    <t>OPERATING COST (PROJECT MANAGEMENT)</t>
  </si>
  <si>
    <t>Operating Cost (5% cost)</t>
  </si>
  <si>
    <t>GRAND TOTAL</t>
  </si>
  <si>
    <r>
      <rPr>
        <b val="1"/>
        <sz val="10"/>
        <color indexed="8"/>
        <rFont val="Times New Roman"/>
      </rPr>
      <t xml:space="preserve">EXCHANGE RATE:  </t>
    </r>
    <r>
      <rPr>
        <b val="1"/>
        <sz val="10"/>
        <color indexed="8"/>
        <rFont val="Arial"/>
      </rPr>
      <t>₦445</t>
    </r>
    <r>
      <rPr>
        <b val="1"/>
        <sz val="10"/>
        <color indexed="8"/>
        <rFont val="Times New Roman"/>
      </rPr>
      <t>= U.S. $1</t>
    </r>
  </si>
</sst>
</file>

<file path=xl/styles.xml><?xml version="1.0" encoding="utf-8"?>
<styleSheet xmlns="http://schemas.openxmlformats.org/spreadsheetml/2006/main">
  <numFmts count="9">
    <numFmt numFmtId="0" formatCode="General"/>
    <numFmt numFmtId="59" formatCode="&quot; &quot;[$$-409]* #,##0.00&quot; &quot;;&quot; &quot;[$$-409]* (#,##0.00);&quot; &quot;[$$-409]* &quot;-&quot;??&quot; &quot;"/>
    <numFmt numFmtId="60" formatCode="&quot; &quot;* #,##0.00&quot; &quot;;&quot;-&quot;* #,##0.00&quot; &quot;;&quot; &quot;* &quot;-&quot;??&quot; &quot;"/>
    <numFmt numFmtId="61" formatCode="#,##0.0#"/>
    <numFmt numFmtId="62" formatCode="dd/mm/yyyy"/>
    <numFmt numFmtId="63" formatCode="mm/dd/yyyy"/>
    <numFmt numFmtId="64" formatCode="[$$-409]#,##0.00"/>
    <numFmt numFmtId="65" formatCode="m/d/yyyy"/>
    <numFmt numFmtId="66" formatCode="[$$-409]#,##0.00;[$$-409]#,##0.00"/>
  </numFmts>
  <fonts count="36">
    <font>
      <sz val="11"/>
      <color indexed="8"/>
      <name val="Arial"/>
    </font>
    <font>
      <sz val="12"/>
      <color indexed="8"/>
      <name val="Arial"/>
    </font>
    <font>
      <sz val="14"/>
      <color indexed="8"/>
      <name val="Arial"/>
    </font>
    <font>
      <i val="1"/>
      <sz val="11"/>
      <color indexed="8"/>
      <name val="Arial"/>
    </font>
    <font>
      <sz val="12"/>
      <color indexed="8"/>
      <name val="Helvetica"/>
    </font>
    <font>
      <u val="single"/>
      <sz val="12"/>
      <color indexed="11"/>
      <name val="Arial"/>
    </font>
    <font>
      <sz val="14"/>
      <color indexed="8"/>
      <name val="Arial"/>
    </font>
    <font>
      <b val="1"/>
      <sz val="10"/>
      <color indexed="8"/>
      <name val="Times New Roman"/>
    </font>
    <font>
      <sz val="10"/>
      <color indexed="8"/>
      <name val="Tahoma Bold"/>
    </font>
    <font>
      <sz val="10"/>
      <color indexed="8"/>
      <name val="Tahoma"/>
    </font>
    <font>
      <sz val="12"/>
      <color indexed="8"/>
      <name val="Tahoma Bold"/>
    </font>
    <font>
      <sz val="10"/>
      <color indexed="8"/>
      <name val="Arial"/>
    </font>
    <font>
      <sz val="11"/>
      <color indexed="8"/>
      <name val="-webkit-standard"/>
    </font>
    <font>
      <b val="1"/>
      <sz val="10"/>
      <color indexed="8"/>
      <name val="Arial"/>
    </font>
    <font>
      <b val="1"/>
      <sz val="11"/>
      <color indexed="17"/>
      <name val="Arial"/>
    </font>
    <font>
      <b val="1"/>
      <sz val="11"/>
      <color indexed="8"/>
      <name val="-webkit-standard"/>
    </font>
    <font>
      <sz val="8"/>
      <color indexed="18"/>
      <name val="Arial"/>
    </font>
    <font>
      <b val="1"/>
      <sz val="9"/>
      <color indexed="8"/>
      <name val="Arial"/>
    </font>
    <font>
      <sz val="9"/>
      <color indexed="8"/>
      <name val="Arial"/>
    </font>
    <font>
      <sz val="10"/>
      <color indexed="8"/>
      <name val="-webkit-standard"/>
    </font>
    <font>
      <b val="1"/>
      <sz val="8"/>
      <color indexed="8"/>
      <name val="Arial"/>
    </font>
    <font>
      <sz val="10"/>
      <color indexed="8"/>
      <name val="Times New Roman"/>
    </font>
    <font>
      <b val="1"/>
      <sz val="14"/>
      <color indexed="8"/>
      <name val="Times New Roman"/>
    </font>
    <font>
      <b val="1"/>
      <sz val="12"/>
      <color indexed="8"/>
      <name val="Times New Roman"/>
    </font>
    <font>
      <b val="1"/>
      <i val="1"/>
      <sz val="10"/>
      <color indexed="8"/>
      <name val="Times New Roman"/>
    </font>
    <font>
      <i val="1"/>
      <sz val="10"/>
      <color indexed="8"/>
      <name val="Times New Roman"/>
    </font>
    <font>
      <b val="1"/>
      <sz val="24"/>
      <color indexed="8"/>
      <name val="Calibri"/>
    </font>
    <font>
      <b val="1"/>
      <sz val="18"/>
      <color indexed="8"/>
      <name val="Calibri"/>
    </font>
    <font>
      <b val="1"/>
      <sz val="16"/>
      <color indexed="8"/>
      <name val="Calibri"/>
    </font>
    <font>
      <b val="1"/>
      <sz val="12"/>
      <color indexed="8"/>
      <name val="Calibri"/>
    </font>
    <font>
      <sz val="10"/>
      <color indexed="8"/>
      <name val="Calibri"/>
    </font>
    <font>
      <sz val="12"/>
      <color indexed="8"/>
      <name val="Calibri"/>
    </font>
    <font>
      <sz val="9"/>
      <color indexed="8"/>
      <name val="Tahoma"/>
    </font>
    <font>
      <sz val="9"/>
      <color indexed="8"/>
      <name val="Tahoma Bold"/>
    </font>
    <font>
      <sz val="9"/>
      <color indexed="8"/>
      <name val="Calibri"/>
    </font>
    <font>
      <b val="1"/>
      <sz val="9"/>
      <color indexed="8"/>
      <name val="Calibri"/>
    </font>
  </fonts>
  <fills count="1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s>
  <borders count="49">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8"/>
      </bottom>
      <diagonal/>
    </border>
    <border>
      <left/>
      <right/>
      <top/>
      <bottom style="thin">
        <color indexed="8"/>
      </bottom>
      <diagonal/>
    </border>
    <border>
      <left/>
      <right style="thin">
        <color indexed="13"/>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13"/>
      </right>
      <top style="thin">
        <color indexed="8"/>
      </top>
      <bottom style="thin">
        <color indexed="8"/>
      </bottom>
      <diagonal/>
    </border>
    <border>
      <left style="thin">
        <color indexed="13"/>
      </left>
      <right style="thin">
        <color indexed="13"/>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13"/>
      </bottom>
      <diagonal/>
    </border>
    <border>
      <left/>
      <right/>
      <top style="thin">
        <color indexed="8"/>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8"/>
      </left>
      <right/>
      <top style="thin">
        <color indexed="8"/>
      </top>
      <bottom/>
      <diagonal/>
    </border>
    <border>
      <left/>
      <right style="thin">
        <color indexed="8"/>
      </right>
      <top style="thin">
        <color indexed="8"/>
      </top>
      <bottom style="thin">
        <color indexed="13"/>
      </bottom>
      <diagonal/>
    </border>
    <border>
      <left/>
      <right style="thin">
        <color indexed="13"/>
      </right>
      <top style="thin">
        <color indexed="8"/>
      </top>
      <bottom style="thin">
        <color indexed="8"/>
      </bottom>
      <diagonal/>
    </border>
    <border>
      <left style="thin">
        <color indexed="8"/>
      </left>
      <right style="thin">
        <color indexed="13"/>
      </right>
      <top/>
      <bottom style="thin">
        <color indexed="8"/>
      </bottom>
      <diagonal/>
    </border>
    <border>
      <left style="thin">
        <color indexed="13"/>
      </left>
      <right style="thin">
        <color indexed="8"/>
      </right>
      <top style="thin">
        <color indexed="13"/>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diagonal/>
    </border>
    <border>
      <left style="thin">
        <color indexed="13"/>
      </left>
      <right/>
      <top style="thin">
        <color indexed="8"/>
      </top>
      <bottom/>
      <diagonal/>
    </border>
    <border>
      <left/>
      <right style="thin">
        <color indexed="13"/>
      </right>
      <top style="thin">
        <color indexed="8"/>
      </top>
      <bottom/>
      <diagonal/>
    </border>
    <border>
      <left style="thin">
        <color indexed="13"/>
      </left>
      <right style="thin">
        <color indexed="13"/>
      </right>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right style="thin">
        <color indexed="8"/>
      </right>
      <top style="thin">
        <color indexed="8"/>
      </top>
      <bottom/>
      <diagonal/>
    </border>
    <border>
      <left style="thin">
        <color indexed="13"/>
      </left>
      <right/>
      <top style="thin">
        <color indexed="8"/>
      </top>
      <bottom style="thin">
        <color indexed="13"/>
      </bottom>
      <diagonal/>
    </border>
    <border>
      <left/>
      <right/>
      <top style="thin">
        <color indexed="13"/>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style="thin">
        <color indexed="8"/>
      </left>
      <right/>
      <top/>
      <bottom/>
      <diagonal/>
    </border>
    <border>
      <left/>
      <right/>
      <top style="thin">
        <color indexed="8"/>
      </top>
      <bottom style="thin">
        <color indexed="13"/>
      </bottom>
      <diagonal/>
    </border>
    <border>
      <left/>
      <right style="thin">
        <color indexed="13"/>
      </right>
      <top style="thin">
        <color indexed="8"/>
      </top>
      <bottom style="thin">
        <color indexed="13"/>
      </bottom>
      <diagonal/>
    </border>
    <border>
      <left style="thin">
        <color indexed="8"/>
      </left>
      <right/>
      <top style="thin">
        <color indexed="13"/>
      </top>
      <bottom/>
      <diagonal/>
    </border>
  </borders>
  <cellStyleXfs count="1">
    <xf numFmtId="0" fontId="0" applyNumberFormat="0" applyFont="1" applyFill="0" applyBorder="0" applyAlignment="1" applyProtection="0">
      <alignment vertical="bottom"/>
    </xf>
  </cellStyleXfs>
  <cellXfs count="318">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5"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7" fillId="4" borderId="1" applyNumberFormat="1" applyFont="1" applyFill="1" applyBorder="1" applyAlignment="1" applyProtection="0">
      <alignment vertical="center"/>
    </xf>
    <xf numFmtId="0" fontId="7" fillId="4" borderId="2" applyNumberFormat="0" applyFont="1" applyFill="1" applyBorder="1" applyAlignment="1" applyProtection="0">
      <alignment vertical="top"/>
    </xf>
    <xf numFmtId="0" fontId="7" fillId="4" borderId="3" applyNumberFormat="0" applyFont="1" applyFill="1" applyBorder="1" applyAlignment="1" applyProtection="0">
      <alignment vertical="top"/>
    </xf>
    <xf numFmtId="49" fontId="7" fillId="4" borderId="4" applyNumberFormat="1" applyFont="1" applyFill="1" applyBorder="1" applyAlignment="1" applyProtection="0">
      <alignment horizontal="left" vertical="center"/>
    </xf>
    <xf numFmtId="0" fontId="7" fillId="4" borderId="5" applyNumberFormat="0" applyFont="1" applyFill="1" applyBorder="1" applyAlignment="1" applyProtection="0">
      <alignment horizontal="left" vertical="bottom"/>
    </xf>
    <xf numFmtId="0" fontId="7" fillId="4" borderId="6" applyNumberFormat="0" applyFont="1" applyFill="1" applyBorder="1" applyAlignment="1" applyProtection="0">
      <alignment horizontal="left" vertical="bottom"/>
    </xf>
    <xf numFmtId="49" fontId="7" fillId="4" borderId="4" applyNumberFormat="1" applyFont="1" applyFill="1" applyBorder="1" applyAlignment="1" applyProtection="0">
      <alignment vertical="center"/>
    </xf>
    <xf numFmtId="0" fontId="7" fillId="4" borderId="5" applyNumberFormat="0" applyFont="1" applyFill="1" applyBorder="1" applyAlignment="1" applyProtection="0">
      <alignment vertical="top"/>
    </xf>
    <xf numFmtId="0" fontId="7" fillId="4" borderId="6" applyNumberFormat="0" applyFont="1" applyFill="1" applyBorder="1" applyAlignment="1" applyProtection="0">
      <alignment vertical="top"/>
    </xf>
    <xf numFmtId="0" fontId="7" fillId="4" borderId="4" applyNumberFormat="0" applyFont="1" applyFill="1" applyBorder="1" applyAlignment="1" applyProtection="0">
      <alignment vertical="top"/>
    </xf>
    <xf numFmtId="3" fontId="7" fillId="4" borderId="5" applyNumberFormat="1" applyFont="1" applyFill="1" applyBorder="1" applyAlignment="1" applyProtection="0">
      <alignment vertical="top"/>
    </xf>
    <xf numFmtId="49" fontId="8" fillId="4" borderId="7" applyNumberFormat="1" applyFont="1" applyFill="1" applyBorder="1" applyAlignment="1" applyProtection="0">
      <alignment horizontal="left" vertical="top"/>
    </xf>
    <xf numFmtId="0" fontId="0" fillId="4" borderId="8" applyNumberFormat="0" applyFont="1" applyFill="1" applyBorder="1" applyAlignment="1" applyProtection="0">
      <alignment vertical="bottom"/>
    </xf>
    <xf numFmtId="0" fontId="0" fillId="4" borderId="9" applyNumberFormat="0" applyFont="1" applyFill="1" applyBorder="1" applyAlignment="1" applyProtection="0">
      <alignment vertical="bottom"/>
    </xf>
    <xf numFmtId="0" fontId="9" fillId="4" borderId="10" applyNumberFormat="0" applyFont="1" applyFill="1" applyBorder="1" applyAlignment="1" applyProtection="0">
      <alignment vertical="top"/>
    </xf>
    <xf numFmtId="0" fontId="8" fillId="4" borderId="10" applyNumberFormat="0" applyFont="1" applyFill="1" applyBorder="1" applyAlignment="1" applyProtection="0">
      <alignment horizontal="left" vertical="top" wrapText="1"/>
    </xf>
    <xf numFmtId="59" fontId="9" fillId="4" borderId="10" applyNumberFormat="1" applyFont="1" applyFill="1" applyBorder="1" applyAlignment="1" applyProtection="0">
      <alignment vertical="top"/>
    </xf>
    <xf numFmtId="60" fontId="9" fillId="4" borderId="10" applyNumberFormat="1" applyFont="1" applyFill="1" applyBorder="1" applyAlignment="1" applyProtection="0">
      <alignment vertical="top"/>
    </xf>
    <xf numFmtId="49" fontId="8" fillId="4" borderId="11" applyNumberFormat="1" applyFont="1" applyFill="1" applyBorder="1" applyAlignment="1" applyProtection="0">
      <alignment horizontal="center" vertical="top"/>
    </xf>
    <xf numFmtId="0" fontId="0" fillId="4" borderId="12" applyNumberFormat="0" applyFont="1" applyFill="1" applyBorder="1" applyAlignment="1" applyProtection="0">
      <alignment vertical="bottom"/>
    </xf>
    <xf numFmtId="0" fontId="0" fillId="4" borderId="13" applyNumberFormat="0" applyFont="1" applyFill="1" applyBorder="1" applyAlignment="1" applyProtection="0">
      <alignment vertical="bottom"/>
    </xf>
    <xf numFmtId="49" fontId="8" fillId="4" borderId="14" applyNumberFormat="1" applyFont="1" applyFill="1" applyBorder="1" applyAlignment="1" applyProtection="0">
      <alignment horizontal="center" vertical="center" wrapText="1"/>
    </xf>
    <xf numFmtId="49" fontId="8" fillId="4" borderId="14" applyNumberFormat="1" applyFont="1" applyFill="1" applyBorder="1" applyAlignment="1" applyProtection="0">
      <alignment vertical="center" wrapText="1"/>
    </xf>
    <xf numFmtId="0" fontId="8" fillId="4" borderId="10" applyNumberFormat="0" applyFont="1" applyFill="1" applyBorder="1" applyAlignment="1" applyProtection="0">
      <alignment horizontal="center" vertical="top" wrapText="1"/>
    </xf>
    <xf numFmtId="49" fontId="8" fillId="4" borderId="11" applyNumberFormat="1" applyFont="1" applyFill="1" applyBorder="1" applyAlignment="1" applyProtection="0">
      <alignment horizontal="center" vertical="top" wrapText="1"/>
    </xf>
    <xf numFmtId="0" fontId="0" fillId="4" borderId="15" applyNumberFormat="0" applyFont="1" applyFill="1" applyBorder="1" applyAlignment="1" applyProtection="0">
      <alignment vertical="bottom"/>
    </xf>
    <xf numFmtId="0" fontId="8" fillId="5" borderId="10" applyNumberFormat="0" applyFont="1" applyFill="1" applyBorder="1" applyAlignment="1" applyProtection="0">
      <alignment horizontal="center" vertical="top" wrapText="1"/>
    </xf>
    <xf numFmtId="49" fontId="8" fillId="4" borderId="10" applyNumberFormat="1" applyFont="1" applyFill="1" applyBorder="1" applyAlignment="1" applyProtection="0">
      <alignment horizontal="center" vertical="top" wrapText="1"/>
    </xf>
    <xf numFmtId="49" fontId="8" fillId="4" borderId="16" applyNumberFormat="1" applyFont="1" applyFill="1" applyBorder="1" applyAlignment="1" applyProtection="0">
      <alignment horizontal="center" vertical="top" wrapText="1"/>
    </xf>
    <xf numFmtId="49" fontId="8" fillId="4" borderId="17" applyNumberFormat="1" applyFont="1" applyFill="1" applyBorder="1" applyAlignment="1" applyProtection="0">
      <alignment horizontal="center" vertical="top" wrapText="1"/>
    </xf>
    <xf numFmtId="49" fontId="8" fillId="4" borderId="18" applyNumberFormat="1" applyFont="1" applyFill="1" applyBorder="1" applyAlignment="1" applyProtection="0">
      <alignment horizontal="center" vertical="top" wrapText="1"/>
    </xf>
    <xf numFmtId="49" fontId="8" fillId="4" borderId="10" applyNumberFormat="1" applyFont="1" applyFill="1" applyBorder="1" applyAlignment="1" applyProtection="0">
      <alignment horizontal="center" vertical="top"/>
    </xf>
    <xf numFmtId="0" fontId="8" fillId="5" borderId="10" applyNumberFormat="0" applyFont="1" applyFill="1" applyBorder="1" applyAlignment="1" applyProtection="0">
      <alignment vertical="top" wrapText="1"/>
    </xf>
    <xf numFmtId="0" fontId="8" fillId="5" borderId="10" applyNumberFormat="0" applyFont="1" applyFill="1" applyBorder="1" applyAlignment="1" applyProtection="0">
      <alignment horizontal="center" vertical="top"/>
    </xf>
    <xf numFmtId="0" fontId="0" fillId="4" borderId="19" applyNumberFormat="0" applyFont="1" applyFill="1" applyBorder="1" applyAlignment="1" applyProtection="0">
      <alignment vertical="bottom"/>
    </xf>
    <xf numFmtId="0" fontId="9" fillId="4" borderId="10" applyNumberFormat="0" applyFont="1" applyFill="1" applyBorder="1" applyAlignment="1" applyProtection="0">
      <alignment horizontal="center" vertical="top" wrapText="1"/>
    </xf>
    <xf numFmtId="0" fontId="9" fillId="4" borderId="11" applyNumberFormat="0" applyFont="1" applyFill="1" applyBorder="1" applyAlignment="1" applyProtection="0">
      <alignment horizontal="center" vertical="top"/>
    </xf>
    <xf numFmtId="49" fontId="10" fillId="6" borderId="10" applyNumberFormat="1" applyFont="1" applyFill="1" applyBorder="1" applyAlignment="1" applyProtection="0">
      <alignment horizontal="center" vertical="top"/>
    </xf>
    <xf numFmtId="0" fontId="0" borderId="10" applyNumberFormat="0" applyFont="1" applyFill="0" applyBorder="1" applyAlignment="1" applyProtection="0">
      <alignment vertical="bottom"/>
    </xf>
    <xf numFmtId="0" fontId="0" borderId="16" applyNumberFormat="0" applyFont="1" applyFill="0" applyBorder="1" applyAlignment="1" applyProtection="0">
      <alignment vertical="bottom"/>
    </xf>
    <xf numFmtId="0" fontId="8" fillId="4" borderId="10" applyNumberFormat="1" applyFont="1" applyFill="1" applyBorder="1" applyAlignment="1" applyProtection="0">
      <alignment vertical="top"/>
    </xf>
    <xf numFmtId="49" fontId="9" fillId="4" borderId="10" applyNumberFormat="1" applyFont="1" applyFill="1" applyBorder="1" applyAlignment="1" applyProtection="0">
      <alignment horizontal="left" vertical="top" wrapText="1"/>
    </xf>
    <xf numFmtId="49" fontId="11" fillId="4" borderId="10" applyNumberFormat="1" applyFont="1" applyFill="1" applyBorder="1" applyAlignment="1" applyProtection="0">
      <alignment horizontal="left" vertical="top" wrapText="1"/>
    </xf>
    <xf numFmtId="59" fontId="8" fillId="4" borderId="10" applyNumberFormat="1" applyFont="1" applyFill="1" applyBorder="1" applyAlignment="1" applyProtection="0">
      <alignment horizontal="left" vertical="top" readingOrder="1"/>
    </xf>
    <xf numFmtId="49" fontId="9" fillId="4" borderId="10" applyNumberFormat="1" applyFont="1" applyFill="1" applyBorder="1" applyAlignment="1" applyProtection="0">
      <alignment vertical="top" wrapText="1"/>
    </xf>
    <xf numFmtId="0" fontId="9" fillId="5" borderId="10" applyNumberFormat="0" applyFont="1" applyFill="1" applyBorder="1" applyAlignment="1" applyProtection="0">
      <alignment vertical="top" wrapText="1"/>
    </xf>
    <xf numFmtId="0" fontId="8" fillId="7" borderId="10" applyNumberFormat="0" applyFont="1" applyFill="1" applyBorder="1" applyAlignment="1" applyProtection="0">
      <alignment horizontal="center" vertical="top" wrapText="1"/>
    </xf>
    <xf numFmtId="0" fontId="9" fillId="5" borderId="10" applyNumberFormat="0" applyFont="1" applyFill="1" applyBorder="1" applyAlignment="1" applyProtection="0">
      <alignment vertical="top"/>
    </xf>
    <xf numFmtId="0" fontId="9" fillId="5" borderId="16" applyNumberFormat="0" applyFont="1" applyFill="1" applyBorder="1" applyAlignment="1" applyProtection="0">
      <alignment vertical="top"/>
    </xf>
    <xf numFmtId="59" fontId="8" fillId="4" borderId="10" applyNumberFormat="1" applyFont="1" applyFill="1" applyBorder="1" applyAlignment="1" applyProtection="0">
      <alignment horizontal="right" vertical="top"/>
    </xf>
    <xf numFmtId="0" fontId="8" fillId="4" borderId="10" applyNumberFormat="0" applyFont="1" applyFill="1" applyBorder="1" applyAlignment="1" applyProtection="0">
      <alignment vertical="top"/>
    </xf>
    <xf numFmtId="49" fontId="8" fillId="4" borderId="10" applyNumberFormat="1" applyFont="1" applyFill="1" applyBorder="1" applyAlignment="1" applyProtection="0">
      <alignment vertical="top" wrapText="1"/>
    </xf>
    <xf numFmtId="59" fontId="8" fillId="6" borderId="10" applyNumberFormat="1" applyFont="1" applyFill="1" applyBorder="1" applyAlignment="1" applyProtection="0">
      <alignment horizontal="left" vertical="top" readingOrder="1"/>
    </xf>
    <xf numFmtId="0" fontId="12" fillId="4" borderId="10" applyNumberFormat="0" applyFont="1" applyFill="1" applyBorder="1" applyAlignment="1" applyProtection="0">
      <alignment vertical="top"/>
    </xf>
    <xf numFmtId="59" fontId="8" fillId="4" borderId="10" applyNumberFormat="1" applyFont="1" applyFill="1" applyBorder="1" applyAlignment="1" applyProtection="0">
      <alignment horizontal="left" vertical="top" wrapText="1" readingOrder="1"/>
    </xf>
    <xf numFmtId="49" fontId="11" fillId="4" borderId="10" applyNumberFormat="1" applyFont="1" applyFill="1" applyBorder="1" applyAlignment="1" applyProtection="0">
      <alignment vertical="top" wrapText="1"/>
    </xf>
    <xf numFmtId="0" fontId="9" fillId="7" borderId="10" applyNumberFormat="0" applyFont="1" applyFill="1" applyBorder="1" applyAlignment="1" applyProtection="0">
      <alignment vertical="top" wrapText="1"/>
    </xf>
    <xf numFmtId="0" fontId="9" fillId="7" borderId="10" applyNumberFormat="0" applyFont="1" applyFill="1" applyBorder="1" applyAlignment="1" applyProtection="0">
      <alignment vertical="top"/>
    </xf>
    <xf numFmtId="0" fontId="9" fillId="4" borderId="10" applyNumberFormat="0" applyFont="1" applyFill="1" applyBorder="1" applyAlignment="1" applyProtection="0">
      <alignment horizontal="left" vertical="top" wrapText="1"/>
    </xf>
    <xf numFmtId="2" fontId="8" fillId="4" borderId="10" applyNumberFormat="1" applyFont="1" applyFill="1" applyBorder="1" applyAlignment="1" applyProtection="0">
      <alignment vertical="top" wrapText="1"/>
    </xf>
    <xf numFmtId="0" fontId="9" fillId="4" borderId="10" applyNumberFormat="0" applyFont="1" applyFill="1" applyBorder="1" applyAlignment="1" applyProtection="0">
      <alignment vertical="top" wrapText="1"/>
    </xf>
    <xf numFmtId="59" fontId="8" fillId="4" borderId="10" applyNumberFormat="1" applyFont="1" applyFill="1" applyBorder="1" applyAlignment="1" applyProtection="0">
      <alignment horizontal="right" vertical="top" wrapText="1"/>
    </xf>
    <xf numFmtId="60" fontId="8" fillId="4" borderId="10" applyNumberFormat="1" applyFont="1" applyFill="1" applyBorder="1" applyAlignment="1" applyProtection="0">
      <alignment horizontal="right" vertical="top" wrapText="1"/>
    </xf>
    <xf numFmtId="0" fontId="8" fillId="5" borderId="10" applyNumberFormat="0" applyFont="1" applyFill="1" applyBorder="1" applyAlignment="1" applyProtection="0">
      <alignment horizontal="left" vertical="top" wrapText="1"/>
    </xf>
    <xf numFmtId="49" fontId="9" fillId="4" borderId="10" applyNumberFormat="1" applyFont="1" applyFill="1" applyBorder="1" applyAlignment="1" applyProtection="0">
      <alignment vertical="top"/>
    </xf>
    <xf numFmtId="0" fontId="8" fillId="4" borderId="20" applyNumberFormat="0" applyFont="1" applyFill="1" applyBorder="1" applyAlignment="1" applyProtection="0">
      <alignment vertical="top"/>
    </xf>
    <xf numFmtId="49" fontId="8" fillId="4" borderId="20" applyNumberFormat="1" applyFont="1" applyFill="1" applyBorder="1" applyAlignment="1" applyProtection="0">
      <alignment vertical="top" wrapText="1"/>
    </xf>
    <xf numFmtId="0" fontId="9" fillId="4" borderId="20" applyNumberFormat="0" applyFont="1" applyFill="1" applyBorder="1" applyAlignment="1" applyProtection="0">
      <alignment vertical="top" wrapText="1"/>
    </xf>
    <xf numFmtId="59" fontId="8" fillId="4" borderId="20" applyNumberFormat="1" applyFont="1" applyFill="1" applyBorder="1" applyAlignment="1" applyProtection="0">
      <alignment vertical="top" wrapText="1"/>
    </xf>
    <xf numFmtId="60" fontId="8" fillId="4" borderId="20" applyNumberFormat="1" applyFont="1" applyFill="1" applyBorder="1" applyAlignment="1" applyProtection="0">
      <alignment vertical="top" wrapText="1"/>
    </xf>
    <xf numFmtId="0" fontId="8" fillId="4" borderId="20" applyNumberFormat="0" applyFont="1" applyFill="1" applyBorder="1" applyAlignment="1" applyProtection="0">
      <alignment horizontal="left" vertical="top"/>
    </xf>
    <xf numFmtId="0" fontId="9" fillId="5" borderId="20" applyNumberFormat="0" applyFont="1" applyFill="1" applyBorder="1" applyAlignment="1" applyProtection="0">
      <alignment vertical="top" wrapText="1"/>
    </xf>
    <xf numFmtId="0" fontId="8" fillId="4" borderId="20" applyNumberFormat="0" applyFont="1" applyFill="1" applyBorder="1" applyAlignment="1" applyProtection="0">
      <alignment horizontal="center" vertical="top" wrapText="1"/>
    </xf>
    <xf numFmtId="0" fontId="9" fillId="5" borderId="20" applyNumberFormat="0" applyFont="1" applyFill="1" applyBorder="1" applyAlignment="1" applyProtection="0">
      <alignment vertical="top"/>
    </xf>
    <xf numFmtId="0" fontId="0" fillId="4" borderId="1" applyNumberFormat="0" applyFont="1" applyFill="1" applyBorder="1" applyAlignment="1" applyProtection="0">
      <alignment vertical="bottom"/>
    </xf>
    <xf numFmtId="0" fontId="0" fillId="4" borderId="2" applyNumberFormat="0" applyFont="1" applyFill="1" applyBorder="1" applyAlignment="1" applyProtection="0">
      <alignment vertical="bottom"/>
    </xf>
    <xf numFmtId="49" fontId="7" fillId="4" borderId="21" applyNumberFormat="1" applyFont="1" applyFill="1" applyBorder="1" applyAlignment="1" applyProtection="0">
      <alignment vertical="bottom"/>
    </xf>
    <xf numFmtId="61" fontId="14" fillId="4" borderId="2" applyNumberFormat="1" applyFont="1" applyFill="1" applyBorder="1" applyAlignment="1" applyProtection="0">
      <alignment vertical="bottom"/>
    </xf>
    <xf numFmtId="49" fontId="0" fillId="4" borderId="2" applyNumberFormat="1" applyFont="1" applyFill="1" applyBorder="1" applyAlignment="1" applyProtection="0">
      <alignment vertical="bottom"/>
    </xf>
    <xf numFmtId="0" fontId="0" fillId="4" borderId="3" applyNumberFormat="0" applyFont="1" applyFill="1" applyBorder="1" applyAlignment="1" applyProtection="0">
      <alignment vertical="bottom"/>
    </xf>
    <xf numFmtId="0" fontId="0" fillId="4" borderId="4"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0" fontId="0" fillId="4" borderId="6" applyNumberFormat="0" applyFont="1" applyFill="1" applyBorder="1" applyAlignment="1" applyProtection="0">
      <alignment vertical="bottom"/>
    </xf>
    <xf numFmtId="0" fontId="0" fillId="4" borderId="22" applyNumberFormat="0" applyFont="1" applyFill="1" applyBorder="1" applyAlignment="1" applyProtection="0">
      <alignment vertical="bottom"/>
    </xf>
    <xf numFmtId="0" fontId="0" fillId="4" borderId="23" applyNumberFormat="0" applyFont="1" applyFill="1" applyBorder="1" applyAlignment="1" applyProtection="0">
      <alignment vertical="bottom"/>
    </xf>
    <xf numFmtId="0" fontId="0" fillId="4" borderId="24" applyNumberFormat="0" applyFont="1" applyFill="1" applyBorder="1" applyAlignment="1" applyProtection="0">
      <alignment vertical="bottom"/>
    </xf>
    <xf numFmtId="0" fontId="0" applyNumberFormat="1" applyFont="1" applyFill="0" applyBorder="0" applyAlignment="1" applyProtection="0">
      <alignment vertical="bottom"/>
    </xf>
    <xf numFmtId="0" fontId="7" fillId="4" borderId="2" applyNumberFormat="0" applyFont="1" applyFill="1" applyBorder="1" applyAlignment="1" applyProtection="0">
      <alignment vertical="bottom"/>
    </xf>
    <xf numFmtId="0" fontId="15" fillId="4" borderId="2" applyNumberFormat="0" applyFont="1" applyFill="1" applyBorder="1" applyAlignment="1" applyProtection="0">
      <alignment vertical="bottom"/>
    </xf>
    <xf numFmtId="0" fontId="12" fillId="4" borderId="2" applyNumberFormat="0" applyFont="1" applyFill="1" applyBorder="1" applyAlignment="1" applyProtection="0">
      <alignment vertical="bottom"/>
    </xf>
    <xf numFmtId="0" fontId="12" fillId="4" borderId="3" applyNumberFormat="0" applyFont="1" applyFill="1" applyBorder="1" applyAlignment="1" applyProtection="0">
      <alignment vertical="bottom"/>
    </xf>
    <xf numFmtId="0" fontId="7" fillId="4" borderId="5" applyNumberFormat="0" applyFont="1" applyFill="1" applyBorder="1" applyAlignment="1" applyProtection="0">
      <alignment vertical="bottom"/>
    </xf>
    <xf numFmtId="0" fontId="15" fillId="4" borderId="5" applyNumberFormat="0" applyFont="1" applyFill="1" applyBorder="1" applyAlignment="1" applyProtection="0">
      <alignment vertical="bottom"/>
    </xf>
    <xf numFmtId="0" fontId="12" fillId="4" borderId="5" applyNumberFormat="0" applyFont="1" applyFill="1" applyBorder="1" applyAlignment="1" applyProtection="0">
      <alignment vertical="bottom"/>
    </xf>
    <xf numFmtId="0" fontId="12" fillId="4" borderId="6" applyNumberFormat="0" applyFont="1" applyFill="1" applyBorder="1" applyAlignment="1" applyProtection="0">
      <alignment vertical="bottom"/>
    </xf>
    <xf numFmtId="0" fontId="7" fillId="4" borderId="7" applyNumberFormat="0" applyFont="1" applyFill="1" applyBorder="1" applyAlignment="1" applyProtection="0">
      <alignment vertical="top"/>
    </xf>
    <xf numFmtId="0" fontId="7" fillId="4" borderId="8" applyNumberFormat="0" applyFont="1" applyFill="1" applyBorder="1" applyAlignment="1" applyProtection="0">
      <alignment vertical="bottom"/>
    </xf>
    <xf numFmtId="0" fontId="15" fillId="4" borderId="8" applyNumberFormat="0" applyFont="1" applyFill="1" applyBorder="1" applyAlignment="1" applyProtection="0">
      <alignment vertical="bottom"/>
    </xf>
    <xf numFmtId="0" fontId="12" fillId="4" borderId="8" applyNumberFormat="0" applyFont="1" applyFill="1" applyBorder="1" applyAlignment="1" applyProtection="0">
      <alignment vertical="bottom"/>
    </xf>
    <xf numFmtId="0" fontId="12" fillId="4" borderId="9" applyNumberFormat="0" applyFont="1" applyFill="1" applyBorder="1" applyAlignment="1" applyProtection="0">
      <alignment vertical="bottom"/>
    </xf>
    <xf numFmtId="0" fontId="12" fillId="4" borderId="10" applyNumberFormat="0" applyFont="1" applyFill="1" applyBorder="1" applyAlignment="1" applyProtection="0">
      <alignment vertical="bottom"/>
    </xf>
    <xf numFmtId="0" fontId="16" fillId="4" borderId="10" applyNumberFormat="0" applyFont="1" applyFill="1" applyBorder="1" applyAlignment="1" applyProtection="0">
      <alignment horizontal="right" vertical="bottom"/>
    </xf>
    <xf numFmtId="49" fontId="17" fillId="8" borderId="25" applyNumberFormat="1" applyFont="1" applyFill="1" applyBorder="1" applyAlignment="1" applyProtection="0">
      <alignment horizontal="center" vertical="bottom"/>
    </xf>
    <xf numFmtId="0" fontId="0" fillId="4" borderId="26" applyNumberFormat="0" applyFont="1" applyFill="1" applyBorder="1" applyAlignment="1" applyProtection="0">
      <alignment vertical="bottom"/>
    </xf>
    <xf numFmtId="49" fontId="18" fillId="9" borderId="10" applyNumberFormat="1" applyFont="1" applyFill="1" applyBorder="1" applyAlignment="1" applyProtection="0">
      <alignment vertical="bottom"/>
    </xf>
    <xf numFmtId="0" fontId="12" fillId="9" borderId="10" applyNumberFormat="0" applyFont="1" applyFill="1" applyBorder="1" applyAlignment="1" applyProtection="0">
      <alignment vertical="bottom"/>
    </xf>
    <xf numFmtId="49" fontId="17" fillId="4" borderId="10" applyNumberFormat="1" applyFont="1" applyFill="1" applyBorder="1" applyAlignment="1" applyProtection="0">
      <alignment vertical="center"/>
    </xf>
    <xf numFmtId="0" fontId="12" fillId="10" borderId="10" applyNumberFormat="0" applyFont="1" applyFill="1" applyBorder="1" applyAlignment="1" applyProtection="0">
      <alignment vertical="bottom"/>
    </xf>
    <xf numFmtId="49" fontId="17" fillId="8" borderId="11" applyNumberFormat="1" applyFont="1" applyFill="1" applyBorder="1" applyAlignment="1" applyProtection="0">
      <alignment horizontal="center" vertical="bottom"/>
    </xf>
    <xf numFmtId="0" fontId="0" fillId="4" borderId="27" applyNumberFormat="0" applyFont="1" applyFill="1" applyBorder="1" applyAlignment="1" applyProtection="0">
      <alignment vertical="bottom"/>
    </xf>
    <xf numFmtId="0" fontId="0" fillId="4" borderId="17" applyNumberFormat="0" applyFont="1" applyFill="1" applyBorder="1" applyAlignment="1" applyProtection="0">
      <alignment vertical="bottom"/>
    </xf>
    <xf numFmtId="0" fontId="0" fillId="4" borderId="18" applyNumberFormat="0" applyFont="1" applyFill="1" applyBorder="1" applyAlignment="1" applyProtection="0">
      <alignment vertical="bottom"/>
    </xf>
    <xf numFmtId="0" fontId="0" fillId="4" borderId="28" applyNumberFormat="0" applyFont="1" applyFill="1" applyBorder="1" applyAlignment="1" applyProtection="0">
      <alignment vertical="bottom"/>
    </xf>
    <xf numFmtId="0" fontId="0" fillId="4" borderId="29" applyNumberFormat="0" applyFont="1" applyFill="1" applyBorder="1" applyAlignment="1" applyProtection="0">
      <alignment vertical="bottom"/>
    </xf>
    <xf numFmtId="49" fontId="17" fillId="8" borderId="10" applyNumberFormat="1" applyFont="1" applyFill="1" applyBorder="1" applyAlignment="1" applyProtection="0">
      <alignment horizontal="center" vertical="bottom"/>
    </xf>
    <xf numFmtId="49" fontId="17" fillId="8" borderId="10" applyNumberFormat="1" applyFont="1" applyFill="1" applyBorder="1" applyAlignment="1" applyProtection="0">
      <alignment horizontal="center" vertical="bottom" wrapText="1"/>
    </xf>
    <xf numFmtId="49" fontId="17" fillId="8" borderId="10" applyNumberFormat="1" applyFont="1" applyFill="1" applyBorder="1" applyAlignment="1" applyProtection="0">
      <alignment horizontal="center" vertical="center" wrapText="1"/>
    </xf>
    <xf numFmtId="49" fontId="18" fillId="11" borderId="14" applyNumberFormat="1" applyFont="1" applyFill="1" applyBorder="1" applyAlignment="1" applyProtection="0">
      <alignment horizontal="center" vertical="bottom"/>
    </xf>
    <xf numFmtId="0" fontId="12" fillId="11" borderId="10" applyNumberFormat="0" applyFont="1" applyFill="1" applyBorder="1" applyAlignment="1" applyProtection="0">
      <alignment vertical="bottom"/>
    </xf>
    <xf numFmtId="49" fontId="18" fillId="11" borderId="10" applyNumberFormat="1" applyFont="1" applyFill="1" applyBorder="1" applyAlignment="1" applyProtection="0">
      <alignment vertical="bottom"/>
    </xf>
    <xf numFmtId="49" fontId="18" fillId="11" borderId="10" applyNumberFormat="1" applyFont="1" applyFill="1" applyBorder="1" applyAlignment="1" applyProtection="0">
      <alignment horizontal="center" vertical="bottom"/>
    </xf>
    <xf numFmtId="49" fontId="11" fillId="10" borderId="10" applyNumberFormat="1" applyFont="1" applyFill="1" applyBorder="1" applyAlignment="1" applyProtection="0">
      <alignment vertical="center" wrapText="1"/>
    </xf>
    <xf numFmtId="0" fontId="11" fillId="10" borderId="10" applyNumberFormat="1" applyFont="1" applyFill="1" applyBorder="1" applyAlignment="1" applyProtection="0">
      <alignment horizontal="center" vertical="center"/>
    </xf>
    <xf numFmtId="49" fontId="11" fillId="10" borderId="10" applyNumberFormat="1" applyFont="1" applyFill="1" applyBorder="1" applyAlignment="1" applyProtection="0">
      <alignment horizontal="right" vertical="center"/>
    </xf>
    <xf numFmtId="4" fontId="11" fillId="10" borderId="10" applyNumberFormat="1" applyFont="1" applyFill="1" applyBorder="1" applyAlignment="1" applyProtection="0">
      <alignment horizontal="right" vertical="center"/>
    </xf>
    <xf numFmtId="49" fontId="11" fillId="10" borderId="10" applyNumberFormat="1" applyFont="1" applyFill="1" applyBorder="1" applyAlignment="1" applyProtection="0">
      <alignment vertical="center"/>
    </xf>
    <xf numFmtId="49" fontId="11" fillId="8" borderId="10" applyNumberFormat="1" applyFont="1" applyFill="1" applyBorder="1" applyAlignment="1" applyProtection="0">
      <alignment horizontal="center" vertical="center"/>
    </xf>
    <xf numFmtId="62" fontId="11" fillId="10" borderId="10" applyNumberFormat="1" applyFont="1" applyFill="1" applyBorder="1" applyAlignment="1" applyProtection="0">
      <alignment vertical="center"/>
    </xf>
    <xf numFmtId="63" fontId="11" fillId="10" borderId="10" applyNumberFormat="1" applyFont="1" applyFill="1" applyBorder="1" applyAlignment="1" applyProtection="0">
      <alignment vertical="center"/>
    </xf>
    <xf numFmtId="4" fontId="11" fillId="10" borderId="10" applyNumberFormat="1" applyFont="1" applyFill="1" applyBorder="1" applyAlignment="1" applyProtection="0">
      <alignment vertical="center"/>
    </xf>
    <xf numFmtId="0" fontId="11" fillId="10" borderId="10" applyNumberFormat="0" applyFont="1" applyFill="1" applyBorder="1" applyAlignment="1" applyProtection="0">
      <alignment vertical="center" wrapText="1"/>
    </xf>
    <xf numFmtId="0" fontId="11" fillId="10" borderId="10" applyNumberFormat="0" applyFont="1" applyFill="1" applyBorder="1" applyAlignment="1" applyProtection="0">
      <alignment horizontal="center" vertical="center"/>
    </xf>
    <xf numFmtId="0" fontId="11" fillId="10" borderId="10" applyNumberFormat="0" applyFont="1" applyFill="1" applyBorder="1" applyAlignment="1" applyProtection="0">
      <alignment horizontal="right" vertical="center"/>
    </xf>
    <xf numFmtId="0" fontId="11" fillId="10" borderId="10" applyNumberFormat="0" applyFont="1" applyFill="1" applyBorder="1" applyAlignment="1" applyProtection="0">
      <alignment vertical="center"/>
    </xf>
    <xf numFmtId="0" fontId="11" fillId="8" borderId="10" applyNumberFormat="0" applyFont="1" applyFill="1" applyBorder="1" applyAlignment="1" applyProtection="0">
      <alignment horizontal="center" vertical="center"/>
    </xf>
    <xf numFmtId="0" fontId="19" fillId="11" borderId="10" applyNumberFormat="0" applyFont="1" applyFill="1" applyBorder="1" applyAlignment="1" applyProtection="0">
      <alignment vertical="center"/>
    </xf>
    <xf numFmtId="49" fontId="13" fillId="8" borderId="10" applyNumberFormat="1" applyFont="1" applyFill="1" applyBorder="1" applyAlignment="1" applyProtection="0">
      <alignment vertical="bottom"/>
    </xf>
    <xf numFmtId="0" fontId="19" fillId="8" borderId="10" applyNumberFormat="0" applyFont="1" applyFill="1" applyBorder="1" applyAlignment="1" applyProtection="0">
      <alignment vertical="bottom"/>
    </xf>
    <xf numFmtId="4" fontId="13" fillId="12" borderId="10" applyNumberFormat="1" applyFont="1" applyFill="1" applyBorder="1" applyAlignment="1" applyProtection="0">
      <alignment horizontal="right" vertical="bottom"/>
    </xf>
    <xf numFmtId="49" fontId="11" fillId="8" borderId="10" applyNumberFormat="1" applyFont="1" applyFill="1" applyBorder="1" applyAlignment="1" applyProtection="0">
      <alignment horizontal="center" vertical="bottom"/>
    </xf>
    <xf numFmtId="0" fontId="19" fillId="12" borderId="10" applyNumberFormat="0" applyFont="1" applyFill="1" applyBorder="1" applyAlignment="1" applyProtection="0">
      <alignment vertical="bottom"/>
    </xf>
    <xf numFmtId="49" fontId="17" fillId="4" borderId="16" applyNumberFormat="1" applyFont="1" applyFill="1" applyBorder="1" applyAlignment="1" applyProtection="0">
      <alignment vertical="bottom"/>
    </xf>
    <xf numFmtId="49" fontId="7" fillId="4" borderId="30" applyNumberFormat="1" applyFont="1" applyFill="1" applyBorder="1" applyAlignment="1" applyProtection="0">
      <alignment vertical="bottom"/>
    </xf>
    <xf numFmtId="49" fontId="7" fillId="4" borderId="31" applyNumberFormat="1" applyFont="1" applyFill="1" applyBorder="1" applyAlignment="1" applyProtection="0">
      <alignment vertical="bottom"/>
    </xf>
    <xf numFmtId="0" fontId="12" fillId="4" borderId="32" applyNumberFormat="0" applyFont="1" applyFill="1" applyBorder="1" applyAlignment="1" applyProtection="0">
      <alignment vertical="bottom"/>
    </xf>
    <xf numFmtId="49" fontId="20" fillId="4" borderId="2" applyNumberFormat="1" applyFont="1" applyFill="1" applyBorder="1" applyAlignment="1" applyProtection="0">
      <alignment horizontal="right" vertical="bottom"/>
    </xf>
    <xf numFmtId="0" fontId="12" fillId="4" borderId="21" applyNumberFormat="0" applyFont="1" applyFill="1" applyBorder="1" applyAlignment="1" applyProtection="0">
      <alignment vertical="bottom"/>
    </xf>
    <xf numFmtId="0" fontId="12" fillId="4" borderId="33" applyNumberFormat="0" applyFont="1" applyFill="1" applyBorder="1" applyAlignment="1" applyProtection="0">
      <alignment vertical="bottom"/>
    </xf>
    <xf numFmtId="0" fontId="12" fillId="4" borderId="4" applyNumberFormat="0" applyFont="1" applyFill="1" applyBorder="1" applyAlignment="1" applyProtection="0">
      <alignment vertical="bottom"/>
    </xf>
    <xf numFmtId="0" fontId="13" fillId="4" borderId="5" applyNumberFormat="1" applyFont="1" applyFill="1" applyBorder="1" applyAlignment="1" applyProtection="0">
      <alignment horizontal="right" vertical="bottom"/>
    </xf>
    <xf numFmtId="49" fontId="11" fillId="4" borderId="5" applyNumberFormat="1" applyFont="1" applyFill="1" applyBorder="1" applyAlignment="1" applyProtection="0">
      <alignment vertical="bottom"/>
    </xf>
    <xf numFmtId="0" fontId="0" borderId="24" applyNumberFormat="0" applyFont="1" applyFill="0" applyBorder="1" applyAlignment="1" applyProtection="0">
      <alignment vertical="bottom"/>
    </xf>
    <xf numFmtId="0" fontId="0" borderId="34" applyNumberFormat="0" applyFont="1" applyFill="0" applyBorder="1" applyAlignment="1" applyProtection="0">
      <alignment vertical="bottom"/>
    </xf>
    <xf numFmtId="0" fontId="0" borderId="22" applyNumberFormat="0" applyFont="1" applyFill="0" applyBorder="1" applyAlignment="1" applyProtection="0">
      <alignment vertical="bottom"/>
    </xf>
    <xf numFmtId="0" fontId="0" borderId="35" applyNumberFormat="0" applyFont="1" applyFill="0" applyBorder="1" applyAlignment="1" applyProtection="0">
      <alignment vertical="bottom"/>
    </xf>
    <xf numFmtId="0" fontId="0" borderId="36" applyNumberFormat="0" applyFont="1" applyFill="0" applyBorder="1" applyAlignment="1" applyProtection="0">
      <alignment vertical="bottom"/>
    </xf>
    <xf numFmtId="0" fontId="0" borderId="37" applyNumberFormat="0" applyFont="1" applyFill="0" applyBorder="1" applyAlignment="1" applyProtection="0">
      <alignment vertical="bottom"/>
    </xf>
    <xf numFmtId="0" fontId="12" fillId="4" borderId="22" applyNumberFormat="0" applyFont="1" applyFill="1" applyBorder="1" applyAlignment="1" applyProtection="0">
      <alignment vertical="bottom"/>
    </xf>
    <xf numFmtId="0" fontId="13" fillId="4" borderId="23" applyNumberFormat="1" applyFont="1" applyFill="1" applyBorder="1" applyAlignment="1" applyProtection="0">
      <alignment horizontal="right" vertical="bottom"/>
    </xf>
    <xf numFmtId="49" fontId="11" fillId="4" borderId="23" applyNumberFormat="1" applyFont="1" applyFill="1" applyBorder="1" applyAlignment="1" applyProtection="0">
      <alignment vertical="bottom"/>
    </xf>
    <xf numFmtId="0" fontId="12" fillId="4" borderId="24" applyNumberFormat="0" applyFont="1" applyFill="1" applyBorder="1" applyAlignment="1" applyProtection="0">
      <alignment vertical="bottom"/>
    </xf>
    <xf numFmtId="0" fontId="0" applyNumberFormat="1" applyFont="1" applyFill="0" applyBorder="0" applyAlignment="1" applyProtection="0">
      <alignment vertical="bottom"/>
    </xf>
    <xf numFmtId="0" fontId="12" fillId="4" borderId="10" applyNumberFormat="0" applyFont="1" applyFill="1" applyBorder="1" applyAlignment="1" applyProtection="0">
      <alignment vertical="center"/>
    </xf>
    <xf numFmtId="49" fontId="17" fillId="8" borderId="11" applyNumberFormat="1" applyFont="1" applyFill="1" applyBorder="1" applyAlignment="1" applyProtection="0">
      <alignment horizontal="center" vertical="center"/>
    </xf>
    <xf numFmtId="0" fontId="17" fillId="8" borderId="11" applyNumberFormat="0" applyFont="1" applyFill="1" applyBorder="1" applyAlignment="1" applyProtection="0">
      <alignment horizontal="center" vertical="center" wrapText="1"/>
    </xf>
    <xf numFmtId="49" fontId="17" fillId="8" borderId="10" applyNumberFormat="1" applyFont="1" applyFill="1" applyBorder="1" applyAlignment="1" applyProtection="0">
      <alignment horizontal="center" vertical="center"/>
    </xf>
    <xf numFmtId="49" fontId="17" fillId="13" borderId="14" applyNumberFormat="1" applyFont="1" applyFill="1" applyBorder="1" applyAlignment="1" applyProtection="0">
      <alignment horizontal="center" vertical="center"/>
    </xf>
    <xf numFmtId="49" fontId="17" fillId="13" borderId="14" applyNumberFormat="1" applyFont="1" applyFill="1" applyBorder="1" applyAlignment="1" applyProtection="0">
      <alignment horizontal="center" vertical="center" wrapText="1"/>
    </xf>
    <xf numFmtId="49" fontId="17" fillId="13" borderId="10" applyNumberFormat="1" applyFont="1" applyFill="1" applyBorder="1" applyAlignment="1" applyProtection="0">
      <alignment horizontal="center" vertical="center"/>
    </xf>
    <xf numFmtId="49" fontId="17" fillId="13" borderId="10" applyNumberFormat="1" applyFont="1" applyFill="1" applyBorder="1" applyAlignment="1" applyProtection="0">
      <alignment horizontal="center" vertical="center" wrapText="1"/>
    </xf>
    <xf numFmtId="49" fontId="11" fillId="10" borderId="10" applyNumberFormat="1" applyFont="1" applyFill="1" applyBorder="1" applyAlignment="1" applyProtection="0">
      <alignment horizontal="center" vertical="center"/>
    </xf>
    <xf numFmtId="64" fontId="11" fillId="10" borderId="10" applyNumberFormat="1" applyFont="1" applyFill="1" applyBorder="1" applyAlignment="1" applyProtection="0">
      <alignment horizontal="right" vertical="center"/>
    </xf>
    <xf numFmtId="64" fontId="11" fillId="10" borderId="10" applyNumberFormat="1" applyFont="1" applyFill="1" applyBorder="1" applyAlignment="1" applyProtection="0">
      <alignment vertical="center"/>
    </xf>
    <xf numFmtId="49" fontId="11" fillId="10" borderId="10" applyNumberFormat="1" applyFont="1" applyFill="1" applyBorder="1" applyAlignment="1" applyProtection="0">
      <alignment horizontal="left" vertical="center" wrapText="1"/>
    </xf>
    <xf numFmtId="0" fontId="19" fillId="11" borderId="10" applyNumberFormat="0" applyFont="1" applyFill="1" applyBorder="1" applyAlignment="1" applyProtection="0">
      <alignment vertical="center" wrapText="1"/>
    </xf>
    <xf numFmtId="64" fontId="19" fillId="11" borderId="10" applyNumberFormat="1" applyFont="1" applyFill="1" applyBorder="1" applyAlignment="1" applyProtection="0">
      <alignment vertical="center"/>
    </xf>
    <xf numFmtId="0" fontId="19" fillId="11" borderId="10" applyNumberFormat="0" applyFont="1" applyFill="1" applyBorder="1" applyAlignment="1" applyProtection="0">
      <alignment horizontal="left" vertical="center" wrapText="1"/>
    </xf>
    <xf numFmtId="49" fontId="9" fillId="10" borderId="10" applyNumberFormat="1" applyFont="1" applyFill="1" applyBorder="1" applyAlignment="1" applyProtection="0">
      <alignment vertical="center" wrapText="1"/>
    </xf>
    <xf numFmtId="62" fontId="11" fillId="10" borderId="10" applyNumberFormat="1" applyFont="1" applyFill="1" applyBorder="1" applyAlignment="1" applyProtection="0">
      <alignment horizontal="right" vertical="center"/>
    </xf>
    <xf numFmtId="0" fontId="11" fillId="10" borderId="10" applyNumberFormat="0" applyFont="1" applyFill="1" applyBorder="1" applyAlignment="1" applyProtection="0">
      <alignment horizontal="left" vertical="center" wrapText="1"/>
    </xf>
    <xf numFmtId="64" fontId="13" fillId="12" borderId="10" applyNumberFormat="1" applyFont="1" applyFill="1" applyBorder="1" applyAlignment="1" applyProtection="0">
      <alignment horizontal="right" vertical="bottom"/>
    </xf>
    <xf numFmtId="49" fontId="13" fillId="4" borderId="10" applyNumberFormat="1" applyFont="1" applyFill="1" applyBorder="1" applyAlignment="1" applyProtection="0">
      <alignment vertical="bottom"/>
    </xf>
    <xf numFmtId="49" fontId="7" fillId="4" borderId="10" applyNumberFormat="1" applyFont="1" applyFill="1" applyBorder="1" applyAlignment="1" applyProtection="0">
      <alignment vertical="bottom"/>
    </xf>
    <xf numFmtId="0" fontId="19" fillId="4" borderId="10" applyNumberFormat="0" applyFont="1" applyFill="1" applyBorder="1" applyAlignment="1" applyProtection="0">
      <alignment vertical="bottom"/>
    </xf>
    <xf numFmtId="49" fontId="13" fillId="4" borderId="10" applyNumberFormat="1" applyFont="1" applyFill="1" applyBorder="1" applyAlignment="1" applyProtection="0">
      <alignment horizontal="right" vertical="bottom"/>
    </xf>
    <xf numFmtId="49" fontId="11" fillId="4" borderId="11" applyNumberFormat="1" applyFont="1" applyFill="1" applyBorder="1" applyAlignment="1" applyProtection="0">
      <alignment vertical="bottom"/>
    </xf>
    <xf numFmtId="0" fontId="0" applyNumberFormat="1" applyFont="1" applyFill="0" applyBorder="0" applyAlignment="1" applyProtection="0">
      <alignment vertical="bottom"/>
    </xf>
    <xf numFmtId="0" fontId="0" borderId="38" applyNumberFormat="0" applyFont="1" applyFill="0" applyBorder="1" applyAlignment="1" applyProtection="0">
      <alignment vertical="bottom"/>
    </xf>
    <xf numFmtId="0" fontId="0" borderId="39" applyNumberFormat="0" applyFont="1" applyFill="0" applyBorder="1" applyAlignment="1" applyProtection="0">
      <alignment vertical="bottom"/>
    </xf>
    <xf numFmtId="0" fontId="21" fillId="4" borderId="10" applyNumberFormat="0" applyFont="1" applyFill="1" applyBorder="1" applyAlignment="1" applyProtection="0">
      <alignment vertical="bottom"/>
    </xf>
    <xf numFmtId="0" fontId="21" fillId="10" borderId="10" applyNumberFormat="0" applyFont="1" applyFill="1" applyBorder="1" applyAlignment="1" applyProtection="0">
      <alignment vertical="bottom"/>
    </xf>
    <xf numFmtId="49" fontId="7" fillId="9" borderId="10" applyNumberFormat="1" applyFont="1" applyFill="1" applyBorder="1" applyAlignment="1" applyProtection="0">
      <alignment vertical="bottom"/>
    </xf>
    <xf numFmtId="0" fontId="21" fillId="9" borderId="10" applyNumberFormat="0" applyFont="1" applyFill="1" applyBorder="1" applyAlignment="1" applyProtection="0">
      <alignment vertical="bottom"/>
    </xf>
    <xf numFmtId="49" fontId="21" fillId="9" borderId="10" applyNumberFormat="1" applyFont="1" applyFill="1" applyBorder="1" applyAlignment="1" applyProtection="0">
      <alignment vertical="bottom"/>
    </xf>
    <xf numFmtId="49" fontId="7" fillId="8" borderId="25" applyNumberFormat="1" applyFont="1" applyFill="1" applyBorder="1" applyAlignment="1" applyProtection="0">
      <alignment horizontal="center" vertical="bottom"/>
    </xf>
    <xf numFmtId="49" fontId="7" fillId="8" borderId="25" applyNumberFormat="1" applyFont="1" applyFill="1" applyBorder="1" applyAlignment="1" applyProtection="0">
      <alignment horizontal="center" vertical="bottom" wrapText="1"/>
    </xf>
    <xf numFmtId="49" fontId="7" fillId="4" borderId="10" applyNumberFormat="1" applyFont="1" applyFill="1" applyBorder="1" applyAlignment="1" applyProtection="0">
      <alignment vertical="center"/>
    </xf>
    <xf numFmtId="49" fontId="7" fillId="8" borderId="10" applyNumberFormat="1" applyFont="1" applyFill="1" applyBorder="1" applyAlignment="1" applyProtection="0">
      <alignment horizontal="center" vertical="bottom"/>
    </xf>
    <xf numFmtId="49" fontId="7" fillId="8" borderId="10" applyNumberFormat="1" applyFont="1" applyFill="1" applyBorder="1" applyAlignment="1" applyProtection="0">
      <alignment horizontal="center" vertical="bottom" wrapText="1"/>
    </xf>
    <xf numFmtId="49" fontId="7" fillId="8" borderId="11" applyNumberFormat="1" applyFont="1" applyFill="1" applyBorder="1" applyAlignment="1" applyProtection="0">
      <alignment horizontal="center" vertical="bottom"/>
    </xf>
    <xf numFmtId="49" fontId="7" fillId="8" borderId="11" applyNumberFormat="1" applyFont="1" applyFill="1" applyBorder="1" applyAlignment="1" applyProtection="0">
      <alignment horizontal="center" vertical="bottom" wrapText="1"/>
    </xf>
    <xf numFmtId="49" fontId="7" fillId="8" borderId="10" applyNumberFormat="1" applyFont="1" applyFill="1" applyBorder="1" applyAlignment="1" applyProtection="0">
      <alignment horizontal="center" vertical="center" wrapText="1"/>
    </xf>
    <xf numFmtId="49" fontId="21" fillId="11" borderId="14" applyNumberFormat="1" applyFont="1" applyFill="1" applyBorder="1" applyAlignment="1" applyProtection="0">
      <alignment horizontal="center" vertical="center" wrapText="1"/>
    </xf>
    <xf numFmtId="0" fontId="21" fillId="11" borderId="10" applyNumberFormat="0" applyFont="1" applyFill="1" applyBorder="1" applyAlignment="1" applyProtection="0">
      <alignment vertical="bottom"/>
    </xf>
    <xf numFmtId="49" fontId="21" fillId="11" borderId="10" applyNumberFormat="1" applyFont="1" applyFill="1" applyBorder="1" applyAlignment="1" applyProtection="0">
      <alignment horizontal="center" vertical="bottom"/>
    </xf>
    <xf numFmtId="49" fontId="21" fillId="11" borderId="10" applyNumberFormat="1" applyFont="1" applyFill="1" applyBorder="1" applyAlignment="1" applyProtection="0">
      <alignment vertical="bottom"/>
    </xf>
    <xf numFmtId="49" fontId="21" fillId="11" borderId="10" applyNumberFormat="1" applyFont="1" applyFill="1" applyBorder="1" applyAlignment="1" applyProtection="0">
      <alignment horizontal="center" vertical="center" wrapText="1"/>
    </xf>
    <xf numFmtId="49" fontId="21" fillId="10" borderId="10" applyNumberFormat="1" applyFont="1" applyFill="1" applyBorder="1" applyAlignment="1" applyProtection="0">
      <alignment vertical="center" wrapText="1"/>
    </xf>
    <xf numFmtId="64" fontId="21" fillId="10" borderId="10" applyNumberFormat="1" applyFont="1" applyFill="1" applyBorder="1" applyAlignment="1" applyProtection="0">
      <alignment horizontal="right" vertical="center" wrapText="1"/>
    </xf>
    <xf numFmtId="49" fontId="21" fillId="8" borderId="10" applyNumberFormat="1" applyFont="1" applyFill="1" applyBorder="1" applyAlignment="1" applyProtection="0">
      <alignment horizontal="center" vertical="center" wrapText="1"/>
    </xf>
    <xf numFmtId="62" fontId="21" fillId="10" borderId="10" applyNumberFormat="1" applyFont="1" applyFill="1" applyBorder="1" applyAlignment="1" applyProtection="0">
      <alignment vertical="center" wrapText="1"/>
    </xf>
    <xf numFmtId="63" fontId="21" fillId="10" borderId="10" applyNumberFormat="1" applyFont="1" applyFill="1" applyBorder="1" applyAlignment="1" applyProtection="0">
      <alignment vertical="center" wrapText="1"/>
    </xf>
    <xf numFmtId="64" fontId="21" fillId="10" borderId="10" applyNumberFormat="1" applyFont="1" applyFill="1" applyBorder="1" applyAlignment="1" applyProtection="0">
      <alignment vertical="center" wrapText="1"/>
    </xf>
    <xf numFmtId="65" fontId="21" fillId="10" borderId="10" applyNumberFormat="1" applyFont="1" applyFill="1" applyBorder="1" applyAlignment="1" applyProtection="0">
      <alignment vertical="center" wrapText="1"/>
    </xf>
    <xf numFmtId="0" fontId="21" fillId="10" borderId="10" applyNumberFormat="0" applyFont="1" applyFill="1" applyBorder="1" applyAlignment="1" applyProtection="0">
      <alignment vertical="center" wrapText="1"/>
    </xf>
    <xf numFmtId="0" fontId="21" fillId="8" borderId="10" applyNumberFormat="0" applyFont="1" applyFill="1" applyBorder="1" applyAlignment="1" applyProtection="0">
      <alignment horizontal="center" vertical="center" wrapText="1"/>
    </xf>
    <xf numFmtId="49" fontId="7" fillId="8" borderId="10" applyNumberFormat="1" applyFont="1" applyFill="1" applyBorder="1" applyAlignment="1" applyProtection="0">
      <alignment vertical="bottom"/>
    </xf>
    <xf numFmtId="0" fontId="21" fillId="8" borderId="10" applyNumberFormat="0" applyFont="1" applyFill="1" applyBorder="1" applyAlignment="1" applyProtection="0">
      <alignment vertical="bottom"/>
    </xf>
    <xf numFmtId="64" fontId="7" fillId="12" borderId="10" applyNumberFormat="1" applyFont="1" applyFill="1" applyBorder="1" applyAlignment="1" applyProtection="0">
      <alignment horizontal="right" vertical="bottom"/>
    </xf>
    <xf numFmtId="49" fontId="21" fillId="8" borderId="10" applyNumberFormat="1" applyFont="1" applyFill="1" applyBorder="1" applyAlignment="1" applyProtection="0">
      <alignment horizontal="center" vertical="bottom"/>
    </xf>
    <xf numFmtId="0" fontId="21" fillId="12" borderId="10" applyNumberFormat="0" applyFont="1" applyFill="1" applyBorder="1" applyAlignment="1" applyProtection="0">
      <alignment vertical="bottom"/>
    </xf>
    <xf numFmtId="49" fontId="7" fillId="4" borderId="14" applyNumberFormat="1" applyFont="1" applyFill="1" applyBorder="1" applyAlignment="1" applyProtection="0">
      <alignment vertical="bottom"/>
    </xf>
    <xf numFmtId="0" fontId="21" fillId="4" borderId="32" applyNumberFormat="0" applyFont="1" applyFill="1" applyBorder="1" applyAlignment="1" applyProtection="0">
      <alignment vertical="bottom"/>
    </xf>
    <xf numFmtId="49" fontId="7" fillId="4" borderId="5" applyNumberFormat="1" applyFont="1" applyFill="1" applyBorder="1" applyAlignment="1" applyProtection="0">
      <alignment horizontal="right" vertical="bottom"/>
    </xf>
    <xf numFmtId="0" fontId="21" fillId="4" borderId="21" applyNumberFormat="0" applyFont="1" applyFill="1" applyBorder="1" applyAlignment="1" applyProtection="0">
      <alignment vertical="bottom"/>
    </xf>
    <xf numFmtId="0" fontId="21" fillId="4" borderId="40" applyNumberFormat="0" applyFont="1" applyFill="1" applyBorder="1" applyAlignment="1" applyProtection="0">
      <alignment vertical="bottom"/>
    </xf>
    <xf numFmtId="0" fontId="21" fillId="4" borderId="25" applyNumberFormat="0" applyFont="1" applyFill="1" applyBorder="1" applyAlignment="1" applyProtection="0">
      <alignment vertical="bottom"/>
    </xf>
    <xf numFmtId="0" fontId="21" fillId="4" borderId="33" applyNumberFormat="0" applyFont="1" applyFill="1" applyBorder="1" applyAlignment="1" applyProtection="0">
      <alignment vertical="bottom"/>
    </xf>
    <xf numFmtId="0" fontId="21" fillId="4" borderId="4" applyNumberFormat="0" applyFont="1" applyFill="1" applyBorder="1" applyAlignment="1" applyProtection="0">
      <alignment vertical="bottom"/>
    </xf>
    <xf numFmtId="0" fontId="21" fillId="4" borderId="5" applyNumberFormat="0" applyFont="1" applyFill="1" applyBorder="1" applyAlignment="1" applyProtection="0">
      <alignment vertical="bottom"/>
    </xf>
    <xf numFmtId="49" fontId="7" fillId="4" borderId="5" applyNumberFormat="1" applyFont="1" applyFill="1" applyBorder="1" applyAlignment="1" applyProtection="0">
      <alignment vertical="bottom"/>
    </xf>
    <xf numFmtId="49" fontId="21" fillId="4" borderId="5" applyNumberFormat="1" applyFont="1" applyFill="1" applyBorder="1" applyAlignment="1" applyProtection="0">
      <alignment vertical="bottom"/>
    </xf>
    <xf numFmtId="0" fontId="0" borderId="30" applyNumberFormat="0" applyFont="1" applyFill="0" applyBorder="1" applyAlignment="1" applyProtection="0">
      <alignment vertical="bottom"/>
    </xf>
    <xf numFmtId="0" fontId="0" borderId="41" applyNumberFormat="0" applyFont="1" applyFill="0" applyBorder="1" applyAlignment="1" applyProtection="0">
      <alignment vertical="bottom"/>
    </xf>
    <xf numFmtId="0" fontId="21" fillId="4" borderId="6" applyNumberFormat="0" applyFont="1" applyFill="1" applyBorder="1" applyAlignment="1" applyProtection="0">
      <alignment vertical="bottom"/>
    </xf>
    <xf numFmtId="0" fontId="21" fillId="4" borderId="34" applyNumberFormat="0" applyFont="1" applyFill="1" applyBorder="1" applyAlignment="1" applyProtection="0">
      <alignment vertical="bottom"/>
    </xf>
    <xf numFmtId="0" fontId="21" fillId="4" borderId="36" applyNumberFormat="0" applyFont="1" applyFill="1" applyBorder="1" applyAlignment="1" applyProtection="0">
      <alignment vertical="bottom"/>
    </xf>
    <xf numFmtId="0" fontId="0" applyNumberFormat="1" applyFont="1" applyFill="0" applyBorder="0" applyAlignment="1" applyProtection="0">
      <alignment vertical="bottom"/>
    </xf>
    <xf numFmtId="49" fontId="7" fillId="4" borderId="22" applyNumberFormat="1" applyFont="1" applyFill="1" applyBorder="1" applyAlignment="1" applyProtection="0">
      <alignment vertical="center"/>
    </xf>
    <xf numFmtId="0" fontId="7" fillId="4" borderId="23" applyNumberFormat="0" applyFont="1" applyFill="1" applyBorder="1" applyAlignment="1" applyProtection="0">
      <alignment vertical="top"/>
    </xf>
    <xf numFmtId="0" fontId="7" fillId="4" borderId="24" applyNumberFormat="0" applyFont="1" applyFill="1" applyBorder="1" applyAlignment="1" applyProtection="0">
      <alignment vertical="top"/>
    </xf>
    <xf numFmtId="0" fontId="22" fillId="4" borderId="37" applyNumberFormat="0" applyFont="1" applyFill="1" applyBorder="1" applyAlignment="1" applyProtection="0">
      <alignment horizontal="left" vertical="center" wrapText="1"/>
    </xf>
    <xf numFmtId="0" fontId="0" fillId="4" borderId="42" applyNumberFormat="0" applyFont="1" applyFill="1" applyBorder="1" applyAlignment="1" applyProtection="0">
      <alignment vertical="bottom"/>
    </xf>
    <xf numFmtId="0" fontId="0" fillId="4" borderId="35" applyNumberFormat="0" applyFont="1" applyFill="1" applyBorder="1" applyAlignment="1" applyProtection="0">
      <alignment vertical="bottom"/>
    </xf>
    <xf numFmtId="0" fontId="23" fillId="4" borderId="36" applyNumberFormat="0" applyFont="1" applyFill="1" applyBorder="1" applyAlignment="1" applyProtection="0">
      <alignment vertical="center"/>
    </xf>
    <xf numFmtId="59" fontId="23" fillId="4" borderId="36" applyNumberFormat="1" applyFont="1" applyFill="1" applyBorder="1" applyAlignment="1" applyProtection="0">
      <alignment vertical="center"/>
    </xf>
    <xf numFmtId="49" fontId="23" fillId="4" borderId="43" applyNumberFormat="1" applyFont="1" applyFill="1" applyBorder="1" applyAlignment="1" applyProtection="0">
      <alignment vertical="bottom"/>
    </xf>
    <xf numFmtId="0" fontId="0" fillId="4" borderId="44" applyNumberFormat="0" applyFont="1" applyFill="1" applyBorder="1" applyAlignment="1" applyProtection="0">
      <alignment vertical="bottom"/>
    </xf>
    <xf numFmtId="0" fontId="0" fillId="4" borderId="38" applyNumberFormat="0" applyFont="1" applyFill="1" applyBorder="1" applyAlignment="1" applyProtection="0">
      <alignment vertical="bottom"/>
    </xf>
    <xf numFmtId="0" fontId="21" fillId="4" borderId="39" applyNumberFormat="0" applyFont="1" applyFill="1" applyBorder="1" applyAlignment="1" applyProtection="0">
      <alignment vertical="bottom"/>
    </xf>
    <xf numFmtId="59" fontId="21" fillId="4" borderId="39" applyNumberFormat="1" applyFont="1" applyFill="1" applyBorder="1" applyAlignment="1" applyProtection="0">
      <alignment vertical="bottom"/>
    </xf>
    <xf numFmtId="49" fontId="7" fillId="14" borderId="10" applyNumberFormat="1" applyFont="1" applyFill="1" applyBorder="1" applyAlignment="1" applyProtection="0">
      <alignment horizontal="center" vertical="center"/>
    </xf>
    <xf numFmtId="49" fontId="7" fillId="14" borderId="10" applyNumberFormat="1" applyFont="1" applyFill="1" applyBorder="1" applyAlignment="1" applyProtection="0">
      <alignment horizontal="center" vertical="center" wrapText="1"/>
    </xf>
    <xf numFmtId="0" fontId="0" fillId="4" borderId="45" applyNumberFormat="0" applyFont="1" applyFill="1" applyBorder="1" applyAlignment="1" applyProtection="0">
      <alignment vertical="bottom"/>
    </xf>
    <xf numFmtId="0" fontId="21" fillId="4" borderId="10" applyNumberFormat="1" applyFont="1" applyFill="1" applyBorder="1" applyAlignment="1" applyProtection="0">
      <alignment horizontal="center" vertical="center"/>
    </xf>
    <xf numFmtId="49" fontId="21" fillId="4" borderId="10" applyNumberFormat="1" applyFont="1" applyFill="1" applyBorder="1" applyAlignment="1" applyProtection="0">
      <alignment vertical="center" wrapText="1"/>
    </xf>
    <xf numFmtId="49" fontId="21" fillId="4" borderId="10" applyNumberFormat="1" applyFont="1" applyFill="1" applyBorder="1" applyAlignment="1" applyProtection="0">
      <alignment horizontal="left" vertical="center" wrapText="1"/>
    </xf>
    <xf numFmtId="59" fontId="7" fillId="4" borderId="10" applyNumberFormat="1" applyFont="1" applyFill="1" applyBorder="1" applyAlignment="1" applyProtection="0">
      <alignment vertical="center"/>
    </xf>
    <xf numFmtId="59" fontId="7" fillId="4" borderId="10" applyNumberFormat="1" applyFont="1" applyFill="1" applyBorder="1" applyAlignment="1" applyProtection="0">
      <alignment horizontal="left" vertical="center" readingOrder="1"/>
    </xf>
    <xf numFmtId="0" fontId="21" fillId="4" borderId="10" applyNumberFormat="0" applyFont="1" applyFill="1" applyBorder="1" applyAlignment="1" applyProtection="0">
      <alignment horizontal="center" vertical="center"/>
    </xf>
    <xf numFmtId="49" fontId="24" fillId="4" borderId="10" applyNumberFormat="1" applyFont="1" applyFill="1" applyBorder="1" applyAlignment="1" applyProtection="0">
      <alignment vertical="center" wrapText="1"/>
    </xf>
    <xf numFmtId="0" fontId="25" fillId="4" borderId="10" applyNumberFormat="0" applyFont="1" applyFill="1" applyBorder="1" applyAlignment="1" applyProtection="0">
      <alignment vertical="center" wrapText="1"/>
    </xf>
    <xf numFmtId="0" fontId="25" fillId="4" borderId="10" applyNumberFormat="0" applyFont="1" applyFill="1" applyBorder="1" applyAlignment="1" applyProtection="0">
      <alignment horizontal="left" vertical="center" wrapText="1"/>
    </xf>
    <xf numFmtId="0" fontId="21" fillId="4" borderId="10" applyNumberFormat="0" applyFont="1" applyFill="1" applyBorder="1" applyAlignment="1" applyProtection="0">
      <alignment horizontal="left" vertical="center" wrapText="1"/>
    </xf>
    <xf numFmtId="59" fontId="24" fillId="4" borderId="10" applyNumberFormat="1" applyFont="1" applyFill="1" applyBorder="1" applyAlignment="1" applyProtection="0">
      <alignment vertical="center"/>
    </xf>
    <xf numFmtId="0" fontId="21" fillId="4" borderId="10" applyNumberFormat="0" applyFont="1" applyFill="1" applyBorder="1" applyAlignment="1" applyProtection="0">
      <alignment vertical="center"/>
    </xf>
    <xf numFmtId="0" fontId="21" fillId="4" borderId="10" applyNumberFormat="0" applyFont="1" applyFill="1" applyBorder="1" applyAlignment="1" applyProtection="0">
      <alignment vertical="center" wrapText="1"/>
    </xf>
    <xf numFmtId="59" fontId="7" fillId="4" borderId="16" applyNumberFormat="1" applyFont="1" applyFill="1" applyBorder="1" applyAlignment="1" applyProtection="0">
      <alignment horizontal="right" vertical="center" wrapText="1"/>
    </xf>
    <xf numFmtId="0" fontId="0" fillId="4" borderId="41" applyNumberFormat="0" applyFont="1" applyFill="1" applyBorder="1" applyAlignment="1" applyProtection="0">
      <alignment vertical="bottom"/>
    </xf>
    <xf numFmtId="49" fontId="7" fillId="4" borderId="46" applyNumberFormat="1" applyFont="1" applyFill="1" applyBorder="1" applyAlignment="1" applyProtection="0">
      <alignment vertical="bottom"/>
    </xf>
    <xf numFmtId="0" fontId="0" fillId="4" borderId="46" applyNumberFormat="0" applyFont="1" applyFill="1" applyBorder="1" applyAlignment="1" applyProtection="0">
      <alignment vertical="bottom"/>
    </xf>
    <xf numFmtId="0" fontId="0" fillId="4" borderId="47" applyNumberFormat="0" applyFont="1" applyFill="1" applyBorder="1" applyAlignment="1" applyProtection="0">
      <alignment vertical="bottom"/>
    </xf>
    <xf numFmtId="0" fontId="0" applyNumberFormat="1" applyFont="1" applyFill="0" applyBorder="0" applyAlignment="1" applyProtection="0">
      <alignment vertical="bottom"/>
    </xf>
    <xf numFmtId="49" fontId="26" fillId="4" borderId="11" applyNumberFormat="1" applyFont="1" applyFill="1" applyBorder="1" applyAlignment="1" applyProtection="0">
      <alignment horizontal="center" vertical="bottom"/>
    </xf>
    <xf numFmtId="0" fontId="0" fillId="4" borderId="48" applyNumberFormat="0" applyFont="1" applyFill="1" applyBorder="1" applyAlignment="1" applyProtection="0">
      <alignment vertical="bottom"/>
    </xf>
    <xf numFmtId="49" fontId="27" fillId="4" borderId="11" applyNumberFormat="1" applyFont="1" applyFill="1" applyBorder="1" applyAlignment="1" applyProtection="0">
      <alignment horizontal="center" vertical="bottom"/>
    </xf>
    <xf numFmtId="49" fontId="28" fillId="4" borderId="11" applyNumberFormat="1" applyFont="1" applyFill="1" applyBorder="1" applyAlignment="1" applyProtection="0">
      <alignment horizontal="center" vertical="bottom"/>
    </xf>
    <xf numFmtId="49" fontId="28" fillId="4" borderId="10" applyNumberFormat="1" applyFont="1" applyFill="1" applyBorder="1" applyAlignment="1" applyProtection="0">
      <alignment horizontal="center" vertical="center" wrapText="1"/>
    </xf>
    <xf numFmtId="49" fontId="29" fillId="4" borderId="10" applyNumberFormat="1" applyFont="1" applyFill="1" applyBorder="1" applyAlignment="1" applyProtection="0">
      <alignment vertical="center" wrapText="1"/>
    </xf>
    <xf numFmtId="49" fontId="29" fillId="4" borderId="10" applyNumberFormat="1" applyFont="1" applyFill="1" applyBorder="1" applyAlignment="1" applyProtection="0">
      <alignment horizontal="left" vertical="center" wrapText="1"/>
    </xf>
    <xf numFmtId="49" fontId="7" fillId="4" borderId="10" applyNumberFormat="1" applyFont="1" applyFill="1" applyBorder="1" applyAlignment="1" applyProtection="0">
      <alignment vertical="center" wrapText="1"/>
    </xf>
    <xf numFmtId="49" fontId="29" fillId="4" borderId="11" applyNumberFormat="1" applyFont="1" applyFill="1" applyBorder="1" applyAlignment="1" applyProtection="0">
      <alignment horizontal="center" vertical="center" wrapText="1"/>
    </xf>
    <xf numFmtId="0" fontId="30" fillId="4" borderId="10" applyNumberFormat="0" applyFont="1" applyFill="1" applyBorder="1" applyAlignment="1" applyProtection="0">
      <alignment horizontal="center" vertical="center" wrapText="1"/>
    </xf>
    <xf numFmtId="0" fontId="31" fillId="4" borderId="10" applyNumberFormat="0" applyFont="1" applyFill="1" applyBorder="1" applyAlignment="1" applyProtection="0">
      <alignment vertical="center" wrapText="1"/>
    </xf>
    <xf numFmtId="0" fontId="31" fillId="4" borderId="10" applyNumberFormat="0" applyFont="1" applyFill="1" applyBorder="1" applyAlignment="1" applyProtection="0">
      <alignment horizontal="left" vertical="center" wrapText="1"/>
    </xf>
    <xf numFmtId="49" fontId="29" fillId="4" borderId="10" applyNumberFormat="1" applyFont="1" applyFill="1" applyBorder="1" applyAlignment="1" applyProtection="0">
      <alignment horizontal="center" vertical="center" wrapText="1"/>
    </xf>
    <xf numFmtId="0" fontId="30" fillId="4" borderId="10" applyNumberFormat="0" applyFont="1" applyFill="1" applyBorder="1" applyAlignment="1" applyProtection="0">
      <alignment horizontal="center" vertical="bottom"/>
    </xf>
    <xf numFmtId="49" fontId="29" fillId="15" borderId="11" applyNumberFormat="1" applyFont="1" applyFill="1" applyBorder="1" applyAlignment="1" applyProtection="0">
      <alignment horizontal="center" vertical="bottom"/>
    </xf>
    <xf numFmtId="0" fontId="32" fillId="4" borderId="10" applyNumberFormat="1" applyFont="1" applyFill="1" applyBorder="1" applyAlignment="1" applyProtection="0">
      <alignment horizontal="center" vertical="center"/>
    </xf>
    <xf numFmtId="49" fontId="32" fillId="15" borderId="10" applyNumberFormat="1" applyFont="1" applyFill="1" applyBorder="1" applyAlignment="1" applyProtection="0">
      <alignment vertical="center" wrapText="1"/>
    </xf>
    <xf numFmtId="49" fontId="32" fillId="4" borderId="10" applyNumberFormat="1" applyFont="1" applyFill="1" applyBorder="1" applyAlignment="1" applyProtection="0">
      <alignment horizontal="left" vertical="center" wrapText="1"/>
    </xf>
    <xf numFmtId="64" fontId="32" fillId="4" borderId="10" applyNumberFormat="1" applyFont="1" applyFill="1" applyBorder="1" applyAlignment="1" applyProtection="0">
      <alignment horizontal="right" vertical="center" wrapText="1"/>
    </xf>
    <xf numFmtId="64" fontId="32" fillId="4" borderId="10" applyNumberFormat="1" applyFont="1" applyFill="1" applyBorder="1" applyAlignment="1" applyProtection="0">
      <alignment horizontal="right" vertical="center"/>
    </xf>
    <xf numFmtId="64" fontId="33" fillId="4" borderId="10" applyNumberFormat="1" applyFont="1" applyFill="1" applyBorder="1" applyAlignment="1" applyProtection="0">
      <alignment horizontal="right" vertical="center" wrapText="1"/>
    </xf>
    <xf numFmtId="49" fontId="9" fillId="15" borderId="10" applyNumberFormat="1" applyFont="1" applyFill="1" applyBorder="1" applyAlignment="1" applyProtection="0">
      <alignment vertical="center" wrapText="1"/>
    </xf>
    <xf numFmtId="0" fontId="34" fillId="4" borderId="10" applyNumberFormat="0" applyFont="1" applyFill="1" applyBorder="1" applyAlignment="1" applyProtection="0">
      <alignment horizontal="center" vertical="center"/>
    </xf>
    <xf numFmtId="49" fontId="29" fillId="15" borderId="11" applyNumberFormat="1" applyFont="1" applyFill="1" applyBorder="1" applyAlignment="1" applyProtection="0">
      <alignment horizontal="center" vertical="center"/>
    </xf>
    <xf numFmtId="49" fontId="9" fillId="15" borderId="10" applyNumberFormat="1" applyFont="1" applyFill="1" applyBorder="1" applyAlignment="1" applyProtection="0">
      <alignment horizontal="left" vertical="center" wrapText="1"/>
    </xf>
    <xf numFmtId="49" fontId="9" fillId="4" borderId="10" applyNumberFormat="1" applyFont="1" applyFill="1" applyBorder="1" applyAlignment="1" applyProtection="0">
      <alignment horizontal="left" vertical="center" wrapText="1"/>
    </xf>
    <xf numFmtId="49" fontId="9" fillId="4" borderId="10" applyNumberFormat="1" applyFont="1" applyFill="1" applyBorder="1" applyAlignment="1" applyProtection="0">
      <alignment vertical="center" wrapText="1"/>
    </xf>
    <xf numFmtId="49" fontId="11" fillId="15" borderId="10" applyNumberFormat="1" applyFont="1" applyFill="1" applyBorder="1" applyAlignment="1" applyProtection="0">
      <alignment vertical="center" wrapText="1"/>
    </xf>
    <xf numFmtId="49" fontId="11" fillId="4" borderId="10" applyNumberFormat="1" applyFont="1" applyFill="1" applyBorder="1" applyAlignment="1" applyProtection="0">
      <alignment vertical="center" wrapText="1"/>
    </xf>
    <xf numFmtId="49" fontId="35" fillId="4" borderId="10" applyNumberFormat="1" applyFont="1" applyFill="1" applyBorder="1" applyAlignment="1" applyProtection="0">
      <alignment vertical="center"/>
    </xf>
    <xf numFmtId="0" fontId="35" fillId="4" borderId="10" applyNumberFormat="0" applyFont="1" applyFill="1" applyBorder="1" applyAlignment="1" applyProtection="0">
      <alignment horizontal="left" vertical="center"/>
    </xf>
    <xf numFmtId="66" fontId="35" fillId="4" borderId="10" applyNumberFormat="1" applyFont="1" applyFill="1" applyBorder="1" applyAlignment="1" applyProtection="0">
      <alignment horizontal="right" vertical="center"/>
    </xf>
    <xf numFmtId="0" fontId="0" fillId="4" borderId="32" applyNumberFormat="0" applyFont="1" applyFill="1" applyBorder="1" applyAlignment="1" applyProtection="0">
      <alignment vertical="bottom"/>
    </xf>
    <xf numFmtId="0" fontId="0" fillId="4" borderId="21" applyNumberFormat="0" applyFont="1" applyFill="1" applyBorder="1" applyAlignment="1" applyProtection="0">
      <alignment vertical="bottom"/>
    </xf>
    <xf numFmtId="49" fontId="7" fillId="4" borderId="21" applyNumberFormat="1" applyFont="1" applyFill="1" applyBorder="1" applyAlignment="1" applyProtection="0">
      <alignment horizontal="left" vertical="bottom"/>
    </xf>
    <xf numFmtId="0" fontId="0" fillId="4" borderId="5" applyNumberFormat="0" applyFont="1" applyFill="1" applyBorder="1" applyAlignment="1" applyProtection="0">
      <alignment horizontal="left" vertical="bottom"/>
    </xf>
    <xf numFmtId="0" fontId="0" fillId="4" borderId="23" applyNumberFormat="0" applyFont="1" applyFill="1" applyBorder="1" applyAlignment="1" applyProtection="0">
      <alignment horizontal="left" vertical="bottom"/>
    </xf>
    <xf numFmtId="0" fontId="0" fillId="4" borderId="2" applyNumberFormat="0" applyFont="1" applyFill="1" applyBorder="1" applyAlignment="1" applyProtection="0">
      <alignment horizontal="lef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f0000"/>
      <rgbColor rgb="ffdddddd"/>
      <rgbColor rgb="ffb7b7b7"/>
      <rgbColor rgb="ffd9131c"/>
      <rgbColor rgb="fff9262c"/>
      <rgbColor rgb="ff69ffff"/>
      <rgbColor rgb="ffffff00"/>
      <rgbColor rgb="ffe3e3e3"/>
      <rgbColor rgb="ffffff99"/>
      <rgbColor rgb="fff6b26b"/>
      <rgbColor rgb="ff00ffff"/>
      <rgbColor rgb="ff4ee257"/>
      <rgbColor rgb="ffd8d8d8"/>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Sheets">
      <a:majorFont>
        <a:latin typeface="Helvetica"/>
        <a:ea typeface="Helvetica"/>
        <a:cs typeface="Helvetica"/>
      </a:majorFont>
      <a:minorFont>
        <a:latin typeface="Helvetica"/>
        <a:ea typeface="Helvetica"/>
        <a:cs typeface="Helvetica"/>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Helvetica Neue"/>
            <a:ea typeface="Helvetica Neue"/>
            <a:cs typeface="Helvetica Neue"/>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Helvetica Neue"/>
            <a:ea typeface="Helvetica Neue"/>
            <a:cs typeface="Helvetica Neue"/>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6</v>
      </c>
    </row>
    <row r="11">
      <c r="B11" t="s" s="3">
        <v>142</v>
      </c>
      <c r="C11" s="3"/>
      <c r="D11" s="3"/>
    </row>
    <row r="12">
      <c r="B12" s="4"/>
      <c r="C12" t="s" s="4">
        <v>143</v>
      </c>
      <c r="D12" t="s" s="5">
        <v>142</v>
      </c>
    </row>
    <row r="13">
      <c r="B13" t="s" s="3">
        <v>204</v>
      </c>
      <c r="C13" s="3"/>
      <c r="D13" s="3"/>
    </row>
    <row r="14">
      <c r="B14" s="4"/>
      <c r="C14" t="s" s="4">
        <v>143</v>
      </c>
      <c r="D14" t="s" s="5">
        <v>204</v>
      </c>
    </row>
    <row r="15">
      <c r="B15" t="s" s="3">
        <v>241</v>
      </c>
      <c r="C15" s="3"/>
      <c r="D15" s="3"/>
    </row>
    <row r="16">
      <c r="B16" s="4"/>
      <c r="C16" t="s" s="4">
        <v>143</v>
      </c>
      <c r="D16" t="s" s="5">
        <v>241</v>
      </c>
    </row>
    <row r="17">
      <c r="B17" t="s" s="3">
        <v>285</v>
      </c>
      <c r="C17" s="3"/>
      <c r="D17" s="3"/>
    </row>
    <row r="18">
      <c r="B18" s="4"/>
      <c r="C18" t="s" s="4">
        <v>143</v>
      </c>
      <c r="D18" t="s" s="5">
        <v>285</v>
      </c>
    </row>
    <row r="19">
      <c r="B19" t="s" s="3">
        <v>365</v>
      </c>
      <c r="C19" s="3"/>
      <c r="D19" s="3"/>
    </row>
    <row r="20">
      <c r="B20" s="4"/>
      <c r="C20" t="s" s="4">
        <v>143</v>
      </c>
      <c r="D20" t="s" s="5">
        <v>365</v>
      </c>
    </row>
  </sheetData>
  <mergeCells count="1">
    <mergeCell ref="B3:D3"/>
  </mergeCells>
  <hyperlinks>
    <hyperlink ref="D10" location="'General Work Plan - Table 1-1'!R1C1" tooltip="" display="General Work Plan - Table 1-1"/>
    <hyperlink ref="D12" location="'Procurement Plan Works'!R1C1" tooltip="" display="Procurement Plan Works"/>
    <hyperlink ref="D14" location="'Procurement Plan Goods'!R1C1" tooltip="" display="Procurement Plan Goods"/>
    <hyperlink ref="D16" location="'Procurement Plan Consultancy'!R1C1" tooltip="" display="Procurement Plan Consultancy"/>
    <hyperlink ref="D18" location="'Procurement Plan Training'!R1C1" tooltip="" display="Procurement Plan Training"/>
    <hyperlink ref="D20" location="'Disbursement Plan'!R1C1" tooltip="" display="Disbursement Plan"/>
  </hyperlinks>
</worksheet>
</file>

<file path=xl/worksheets/sheet2.xml><?xml version="1.0" encoding="utf-8"?>
<worksheet xmlns:r="http://schemas.openxmlformats.org/officeDocument/2006/relationships" xmlns="http://schemas.openxmlformats.org/spreadsheetml/2006/main">
  <dimension ref="A1:W49"/>
  <sheetViews>
    <sheetView workbookViewId="0" showGridLines="0" defaultGridColor="1"/>
  </sheetViews>
  <sheetFormatPr defaultColWidth="12.6667" defaultRowHeight="14.6" customHeight="1" outlineLevelRow="0" outlineLevelCol="0"/>
  <cols>
    <col min="1" max="1" width="8.35156" style="6" customWidth="1"/>
    <col min="2" max="2" width="18.5" style="6" customWidth="1"/>
    <col min="3" max="3" width="17.3516" style="6" customWidth="1"/>
    <col min="4" max="4" width="19.8516" style="6" customWidth="1"/>
    <col min="5" max="5" width="15.9844" style="6" customWidth="1"/>
    <col min="6" max="6" width="22.5" style="6" customWidth="1"/>
    <col min="7" max="7" width="13.3516" style="6" customWidth="1"/>
    <col min="8" max="8" width="3" style="6" customWidth="1"/>
    <col min="9" max="9" width="2.85156" style="6" customWidth="1"/>
    <col min="10" max="10" width="3.17188" style="6" customWidth="1"/>
    <col min="11" max="11" width="3" style="6" customWidth="1"/>
    <col min="12" max="12" width="2.85156" style="6" customWidth="1"/>
    <col min="13" max="13" width="3.17188" style="6" customWidth="1"/>
    <col min="14" max="14" width="3.35156" style="6" customWidth="1"/>
    <col min="15" max="15" width="3.67188" style="6" customWidth="1"/>
    <col min="16" max="16" width="3.35156" style="6" customWidth="1"/>
    <col min="17" max="18" width="2.85156" style="6" customWidth="1"/>
    <col min="19" max="19" width="3.5" style="6" customWidth="1"/>
    <col min="20" max="21" width="3.35156" style="6" customWidth="1"/>
    <col min="22" max="22" width="3.5" style="6" customWidth="1"/>
    <col min="23" max="23" width="3.35156" style="6" customWidth="1"/>
    <col min="24" max="16384" width="12.6719" style="6" customWidth="1"/>
  </cols>
  <sheetData>
    <row r="1" ht="15" customHeight="1">
      <c r="A1" t="s" s="7">
        <v>7</v>
      </c>
      <c r="B1" s="8"/>
      <c r="C1" s="8"/>
      <c r="D1" s="8"/>
      <c r="E1" s="8"/>
      <c r="F1" s="8"/>
      <c r="G1" s="8"/>
      <c r="H1" s="8"/>
      <c r="I1" s="8"/>
      <c r="J1" s="8"/>
      <c r="K1" s="8"/>
      <c r="L1" s="8"/>
      <c r="M1" s="8"/>
      <c r="N1" s="8"/>
      <c r="O1" s="8"/>
      <c r="P1" s="8"/>
      <c r="Q1" s="8"/>
      <c r="R1" s="8"/>
      <c r="S1" s="8"/>
      <c r="T1" s="8"/>
      <c r="U1" s="8"/>
      <c r="V1" s="8"/>
      <c r="W1" s="9"/>
    </row>
    <row r="2" ht="15" customHeight="1">
      <c r="A2" t="s" s="10">
        <v>8</v>
      </c>
      <c r="B2" s="11"/>
      <c r="C2" s="11"/>
      <c r="D2" s="11"/>
      <c r="E2" s="11"/>
      <c r="F2" s="11"/>
      <c r="G2" s="11"/>
      <c r="H2" s="11"/>
      <c r="I2" s="11"/>
      <c r="J2" s="11"/>
      <c r="K2" s="11"/>
      <c r="L2" s="11"/>
      <c r="M2" s="11"/>
      <c r="N2" s="11"/>
      <c r="O2" s="11"/>
      <c r="P2" s="11"/>
      <c r="Q2" s="11"/>
      <c r="R2" s="11"/>
      <c r="S2" s="11"/>
      <c r="T2" s="11"/>
      <c r="U2" s="11"/>
      <c r="V2" s="11"/>
      <c r="W2" s="12"/>
    </row>
    <row r="3" ht="15" customHeight="1">
      <c r="A3" t="s" s="13">
        <v>9</v>
      </c>
      <c r="B3" s="14"/>
      <c r="C3" s="14"/>
      <c r="D3" s="14"/>
      <c r="E3" s="14"/>
      <c r="F3" s="14"/>
      <c r="G3" s="14"/>
      <c r="H3" s="14"/>
      <c r="I3" s="14"/>
      <c r="J3" s="14"/>
      <c r="K3" s="14"/>
      <c r="L3" s="14"/>
      <c r="M3" s="14"/>
      <c r="N3" s="14"/>
      <c r="O3" s="14"/>
      <c r="P3" s="14"/>
      <c r="Q3" s="14"/>
      <c r="R3" s="14"/>
      <c r="S3" s="14"/>
      <c r="T3" s="14"/>
      <c r="U3" s="14"/>
      <c r="V3" s="14"/>
      <c r="W3" s="15"/>
    </row>
    <row r="4" ht="15" customHeight="1">
      <c r="A4" t="s" s="13">
        <v>10</v>
      </c>
      <c r="B4" s="14"/>
      <c r="C4" s="14"/>
      <c r="D4" s="14"/>
      <c r="E4" s="14"/>
      <c r="F4" s="14"/>
      <c r="G4" s="14"/>
      <c r="H4" s="14"/>
      <c r="I4" s="14"/>
      <c r="J4" s="14"/>
      <c r="K4" s="14"/>
      <c r="L4" s="14"/>
      <c r="M4" s="14"/>
      <c r="N4" s="14"/>
      <c r="O4" s="14"/>
      <c r="P4" s="14"/>
      <c r="Q4" s="14"/>
      <c r="R4" s="14"/>
      <c r="S4" s="14"/>
      <c r="T4" s="14"/>
      <c r="U4" s="14"/>
      <c r="V4" s="14"/>
      <c r="W4" s="15"/>
    </row>
    <row r="5" ht="15" customHeight="1">
      <c r="A5" t="s" s="13">
        <v>11</v>
      </c>
      <c r="B5" s="14"/>
      <c r="C5" s="14"/>
      <c r="D5" s="14"/>
      <c r="E5" s="14"/>
      <c r="F5" s="14"/>
      <c r="G5" s="14"/>
      <c r="H5" s="14"/>
      <c r="I5" s="14"/>
      <c r="J5" s="14"/>
      <c r="K5" s="14"/>
      <c r="L5" s="14"/>
      <c r="M5" s="14"/>
      <c r="N5" s="14"/>
      <c r="O5" s="14"/>
      <c r="P5" s="14"/>
      <c r="Q5" s="14"/>
      <c r="R5" s="14"/>
      <c r="S5" s="14"/>
      <c r="T5" s="14"/>
      <c r="U5" s="14"/>
      <c r="V5" s="14"/>
      <c r="W5" s="15"/>
    </row>
    <row r="6" ht="15" customHeight="1">
      <c r="A6" s="16"/>
      <c r="B6" s="14"/>
      <c r="C6" s="14"/>
      <c r="D6" s="14"/>
      <c r="E6" s="17"/>
      <c r="F6" s="14"/>
      <c r="G6" s="14"/>
      <c r="H6" s="14"/>
      <c r="I6" s="14"/>
      <c r="J6" s="14"/>
      <c r="K6" s="14"/>
      <c r="L6" s="14"/>
      <c r="M6" s="14"/>
      <c r="N6" s="14"/>
      <c r="O6" s="14"/>
      <c r="P6" s="14"/>
      <c r="Q6" s="14"/>
      <c r="R6" s="14"/>
      <c r="S6" s="14"/>
      <c r="T6" s="14"/>
      <c r="U6" s="14"/>
      <c r="V6" s="14"/>
      <c r="W6" s="15"/>
    </row>
    <row r="7" ht="15" customHeight="1">
      <c r="A7" t="s" s="18">
        <v>12</v>
      </c>
      <c r="B7" s="19"/>
      <c r="C7" s="19"/>
      <c r="D7" s="19"/>
      <c r="E7" s="19"/>
      <c r="F7" s="19"/>
      <c r="G7" s="19"/>
      <c r="H7" s="19"/>
      <c r="I7" s="19"/>
      <c r="J7" s="19"/>
      <c r="K7" s="19"/>
      <c r="L7" s="19"/>
      <c r="M7" s="19"/>
      <c r="N7" s="19"/>
      <c r="O7" s="19"/>
      <c r="P7" s="19"/>
      <c r="Q7" s="19"/>
      <c r="R7" s="19"/>
      <c r="S7" s="19"/>
      <c r="T7" s="19"/>
      <c r="U7" s="19"/>
      <c r="V7" s="19"/>
      <c r="W7" s="20"/>
    </row>
    <row r="8" ht="15" customHeight="1">
      <c r="A8" s="21"/>
      <c r="B8" s="22"/>
      <c r="C8" s="21"/>
      <c r="D8" s="21"/>
      <c r="E8" s="23"/>
      <c r="F8" s="24"/>
      <c r="G8" s="21"/>
      <c r="H8" s="21"/>
      <c r="I8" t="s" s="25">
        <v>13</v>
      </c>
      <c r="J8" s="26"/>
      <c r="K8" s="26"/>
      <c r="L8" s="26"/>
      <c r="M8" s="26"/>
      <c r="N8" s="26"/>
      <c r="O8" s="26"/>
      <c r="P8" s="26"/>
      <c r="Q8" s="26"/>
      <c r="R8" s="26"/>
      <c r="S8" s="26"/>
      <c r="T8" s="26"/>
      <c r="U8" s="26"/>
      <c r="V8" s="26"/>
      <c r="W8" s="27"/>
    </row>
    <row r="9" ht="15" customHeight="1">
      <c r="A9" t="s" s="28">
        <v>14</v>
      </c>
      <c r="B9" t="s" s="29">
        <v>15</v>
      </c>
      <c r="C9" s="28"/>
      <c r="D9" t="s" s="28">
        <v>16</v>
      </c>
      <c r="E9" t="s" s="28">
        <v>17</v>
      </c>
      <c r="F9" t="s" s="28">
        <v>18</v>
      </c>
      <c r="G9" t="s" s="28">
        <v>19</v>
      </c>
      <c r="H9" s="30"/>
      <c r="I9" t="s" s="31">
        <v>20</v>
      </c>
      <c r="J9" s="26"/>
      <c r="K9" s="26"/>
      <c r="L9" s="26"/>
      <c r="M9" s="26"/>
      <c r="N9" s="26"/>
      <c r="O9" s="26"/>
      <c r="P9" s="26"/>
      <c r="Q9" s="26"/>
      <c r="R9" s="26"/>
      <c r="S9" s="26"/>
      <c r="T9" s="26"/>
      <c r="U9" s="26"/>
      <c r="V9" s="26"/>
      <c r="W9" s="27"/>
    </row>
    <row r="10" ht="15" customHeight="1">
      <c r="A10" s="32"/>
      <c r="B10" s="32"/>
      <c r="C10" s="32"/>
      <c r="D10" s="32"/>
      <c r="E10" s="32"/>
      <c r="F10" s="32"/>
      <c r="G10" s="32"/>
      <c r="H10" s="33"/>
      <c r="I10" t="s" s="34">
        <v>21</v>
      </c>
      <c r="J10" t="s" s="34">
        <v>22</v>
      </c>
      <c r="K10" t="s" s="34">
        <v>23</v>
      </c>
      <c r="L10" s="33"/>
      <c r="M10" t="s" s="34">
        <v>24</v>
      </c>
      <c r="N10" t="s" s="34">
        <v>23</v>
      </c>
      <c r="O10" t="s" s="34">
        <v>21</v>
      </c>
      <c r="P10" t="s" s="34">
        <v>21</v>
      </c>
      <c r="Q10" s="33"/>
      <c r="R10" t="s" s="34">
        <v>24</v>
      </c>
      <c r="S10" t="s" s="34">
        <v>25</v>
      </c>
      <c r="T10" t="s" s="34">
        <v>26</v>
      </c>
      <c r="U10" t="s" s="34">
        <v>27</v>
      </c>
      <c r="V10" t="s" s="34">
        <v>28</v>
      </c>
      <c r="W10" s="33"/>
    </row>
    <row r="11" ht="15" customHeight="1">
      <c r="A11" s="32"/>
      <c r="B11" s="32"/>
      <c r="C11" s="32"/>
      <c r="D11" s="32"/>
      <c r="E11" s="32"/>
      <c r="F11" s="32"/>
      <c r="G11" s="32"/>
      <c r="H11" s="33"/>
      <c r="I11" t="s" s="35">
        <v>24</v>
      </c>
      <c r="J11" t="s" s="36">
        <v>29</v>
      </c>
      <c r="K11" t="s" s="37">
        <v>24</v>
      </c>
      <c r="L11" s="33"/>
      <c r="M11" t="s" s="38">
        <v>30</v>
      </c>
      <c r="N11" t="s" s="38">
        <v>24</v>
      </c>
      <c r="O11" t="s" s="38">
        <v>31</v>
      </c>
      <c r="P11" t="s" s="38">
        <v>31</v>
      </c>
      <c r="Q11" s="33"/>
      <c r="R11" t="s" s="38">
        <v>31</v>
      </c>
      <c r="S11" t="s" s="38">
        <v>29</v>
      </c>
      <c r="T11" t="s" s="38">
        <v>32</v>
      </c>
      <c r="U11" t="s" s="38">
        <v>26</v>
      </c>
      <c r="V11" t="s" s="38">
        <v>29</v>
      </c>
      <c r="W11" s="33"/>
    </row>
    <row r="12" ht="18" customHeight="1">
      <c r="A12" s="32"/>
      <c r="B12" s="32"/>
      <c r="C12" s="32"/>
      <c r="D12" s="32"/>
      <c r="E12" s="32"/>
      <c r="F12" s="32"/>
      <c r="G12" s="32"/>
      <c r="H12" s="39"/>
      <c r="I12" t="s" s="38">
        <v>27</v>
      </c>
      <c r="J12" t="s" s="38">
        <v>33</v>
      </c>
      <c r="K12" t="s" s="38">
        <v>34</v>
      </c>
      <c r="L12" s="40"/>
      <c r="M12" t="s" s="38">
        <v>34</v>
      </c>
      <c r="N12" t="s" s="38">
        <v>35</v>
      </c>
      <c r="O12" t="s" s="38">
        <v>27</v>
      </c>
      <c r="P12" t="s" s="38">
        <v>36</v>
      </c>
      <c r="Q12" s="40"/>
      <c r="R12" t="s" s="38">
        <v>37</v>
      </c>
      <c r="S12" t="s" s="38">
        <v>30</v>
      </c>
      <c r="T12" t="s" s="38">
        <v>38</v>
      </c>
      <c r="U12" t="s" s="38">
        <v>39</v>
      </c>
      <c r="V12" t="s" s="38">
        <v>32</v>
      </c>
      <c r="W12" s="33"/>
    </row>
    <row r="13" ht="8" customHeight="1">
      <c r="A13" s="41"/>
      <c r="B13" s="41"/>
      <c r="C13" s="41"/>
      <c r="D13" s="41"/>
      <c r="E13" s="41"/>
      <c r="F13" s="41"/>
      <c r="G13" s="41"/>
      <c r="H13" s="42"/>
      <c r="I13" s="43"/>
      <c r="J13" s="26"/>
      <c r="K13" s="26"/>
      <c r="L13" s="26"/>
      <c r="M13" s="26"/>
      <c r="N13" s="26"/>
      <c r="O13" s="26"/>
      <c r="P13" s="26"/>
      <c r="Q13" s="26"/>
      <c r="R13" s="26"/>
      <c r="S13" s="26"/>
      <c r="T13" s="26"/>
      <c r="U13" s="26"/>
      <c r="V13" s="26"/>
      <c r="W13" s="27"/>
    </row>
    <row r="14" ht="17" customHeight="1">
      <c r="A14" t="s" s="44">
        <v>40</v>
      </c>
      <c r="B14" s="45"/>
      <c r="C14" s="45"/>
      <c r="D14" s="45"/>
      <c r="E14" s="45"/>
      <c r="F14" s="45"/>
      <c r="G14" s="45"/>
      <c r="H14" s="45"/>
      <c r="I14" s="45"/>
      <c r="J14" s="45"/>
      <c r="K14" s="45"/>
      <c r="L14" s="45"/>
      <c r="M14" s="45"/>
      <c r="N14" s="45"/>
      <c r="O14" s="45"/>
      <c r="P14" s="45"/>
      <c r="Q14" s="45"/>
      <c r="R14" s="45"/>
      <c r="S14" s="45"/>
      <c r="T14" s="45"/>
      <c r="U14" s="45"/>
      <c r="V14" s="45"/>
      <c r="W14" s="46"/>
    </row>
    <row r="15" ht="87.75" customHeight="1">
      <c r="A15" s="47">
        <v>1</v>
      </c>
      <c r="B15" t="s" s="48">
        <v>41</v>
      </c>
      <c r="C15" t="s" s="48">
        <v>42</v>
      </c>
      <c r="D15" t="s" s="49">
        <v>43</v>
      </c>
      <c r="E15" s="50">
        <v>35000</v>
      </c>
      <c r="F15" t="s" s="51">
        <v>44</v>
      </c>
      <c r="G15" t="s" s="51">
        <v>45</v>
      </c>
      <c r="H15" s="52"/>
      <c r="I15" s="30"/>
      <c r="J15" s="30"/>
      <c r="K15" s="53"/>
      <c r="L15" s="52"/>
      <c r="M15" s="30"/>
      <c r="N15" s="30"/>
      <c r="O15" s="53"/>
      <c r="P15" s="21"/>
      <c r="Q15" s="54"/>
      <c r="R15" s="30"/>
      <c r="S15" s="53"/>
      <c r="T15" s="30"/>
      <c r="U15" s="30"/>
      <c r="V15" s="53"/>
      <c r="W15" s="55"/>
    </row>
    <row r="16" ht="75" customHeight="1">
      <c r="A16" s="47">
        <v>2</v>
      </c>
      <c r="B16" t="s" s="51">
        <v>46</v>
      </c>
      <c r="C16" t="s" s="51">
        <v>47</v>
      </c>
      <c r="D16" t="s" s="51">
        <v>48</v>
      </c>
      <c r="E16" s="50">
        <v>150000</v>
      </c>
      <c r="F16" t="s" s="51">
        <v>49</v>
      </c>
      <c r="G16" t="s" s="48">
        <v>50</v>
      </c>
      <c r="H16" s="54"/>
      <c r="I16" s="53"/>
      <c r="J16" s="53"/>
      <c r="K16" s="53"/>
      <c r="L16" s="54"/>
      <c r="M16" s="53"/>
      <c r="N16" s="53"/>
      <c r="O16" s="53"/>
      <c r="P16" s="53"/>
      <c r="Q16" s="54"/>
      <c r="R16" s="53"/>
      <c r="S16" s="53"/>
      <c r="T16" s="53"/>
      <c r="U16" s="53"/>
      <c r="V16" s="53"/>
      <c r="W16" s="54"/>
    </row>
    <row r="17" ht="99" customHeight="1">
      <c r="A17" s="47">
        <v>3</v>
      </c>
      <c r="B17" t="s" s="51">
        <v>51</v>
      </c>
      <c r="C17" t="s" s="51">
        <v>52</v>
      </c>
      <c r="D17" t="s" s="51">
        <v>53</v>
      </c>
      <c r="E17" s="56">
        <v>70000</v>
      </c>
      <c r="F17" t="s" s="51">
        <v>54</v>
      </c>
      <c r="G17" t="s" s="48">
        <v>50</v>
      </c>
      <c r="H17" s="54"/>
      <c r="I17" s="30"/>
      <c r="J17" s="30"/>
      <c r="K17" s="53"/>
      <c r="L17" s="54"/>
      <c r="M17" s="53"/>
      <c r="N17" s="53"/>
      <c r="O17" s="53"/>
      <c r="P17" s="53"/>
      <c r="Q17" s="54"/>
      <c r="R17" s="30"/>
      <c r="S17" s="30"/>
      <c r="T17" s="30"/>
      <c r="U17" s="30"/>
      <c r="V17" s="30"/>
      <c r="W17" s="54"/>
    </row>
    <row r="18" ht="123" customHeight="1">
      <c r="A18" s="47">
        <v>4</v>
      </c>
      <c r="B18" t="s" s="51">
        <v>55</v>
      </c>
      <c r="C18" t="s" s="51">
        <v>56</v>
      </c>
      <c r="D18" t="s" s="51">
        <v>57</v>
      </c>
      <c r="E18" s="50">
        <v>95000</v>
      </c>
      <c r="F18" t="s" s="51">
        <v>58</v>
      </c>
      <c r="G18" t="s" s="48">
        <v>50</v>
      </c>
      <c r="H18" s="54"/>
      <c r="I18" s="53"/>
      <c r="J18" s="53"/>
      <c r="K18" s="53"/>
      <c r="L18" s="54"/>
      <c r="M18" s="53"/>
      <c r="N18" s="53"/>
      <c r="O18" s="53"/>
      <c r="P18" s="53"/>
      <c r="Q18" s="54"/>
      <c r="R18" s="53"/>
      <c r="S18" s="53"/>
      <c r="T18" s="53"/>
      <c r="U18" s="53"/>
      <c r="V18" s="53"/>
      <c r="W18" s="54"/>
    </row>
    <row r="19" ht="87" customHeight="1">
      <c r="A19" s="47">
        <v>5</v>
      </c>
      <c r="B19" t="s" s="51">
        <v>59</v>
      </c>
      <c r="C19" t="s" s="51">
        <v>60</v>
      </c>
      <c r="D19" t="s" s="51">
        <v>61</v>
      </c>
      <c r="E19" s="50">
        <v>20000</v>
      </c>
      <c r="F19" t="s" s="51">
        <v>62</v>
      </c>
      <c r="G19" t="s" s="48">
        <v>50</v>
      </c>
      <c r="H19" s="54"/>
      <c r="I19" s="53"/>
      <c r="J19" s="53"/>
      <c r="K19" s="53"/>
      <c r="L19" s="54"/>
      <c r="M19" s="53"/>
      <c r="N19" s="53"/>
      <c r="O19" s="53"/>
      <c r="P19" s="53"/>
      <c r="Q19" s="54"/>
      <c r="R19" s="53"/>
      <c r="S19" s="53"/>
      <c r="T19" s="53"/>
      <c r="U19" s="53"/>
      <c r="V19" s="53"/>
      <c r="W19" s="54"/>
    </row>
    <row r="20" ht="87" customHeight="1">
      <c r="A20" s="47">
        <v>6</v>
      </c>
      <c r="B20" t="s" s="51">
        <v>63</v>
      </c>
      <c r="C20" t="s" s="51">
        <v>64</v>
      </c>
      <c r="D20" t="s" s="51">
        <v>65</v>
      </c>
      <c r="E20" s="50">
        <v>230000</v>
      </c>
      <c r="F20" t="s" s="51">
        <v>66</v>
      </c>
      <c r="G20" t="s" s="48">
        <v>50</v>
      </c>
      <c r="H20" s="54"/>
      <c r="I20" s="30"/>
      <c r="J20" s="30"/>
      <c r="K20" s="53"/>
      <c r="L20" s="54"/>
      <c r="M20" s="53"/>
      <c r="N20" s="53"/>
      <c r="O20" s="53"/>
      <c r="P20" s="53"/>
      <c r="Q20" s="54"/>
      <c r="R20" s="53"/>
      <c r="S20" s="53"/>
      <c r="T20" s="30"/>
      <c r="U20" s="30"/>
      <c r="V20" s="30"/>
      <c r="W20" s="54"/>
    </row>
    <row r="21" ht="87.75" customHeight="1">
      <c r="A21" s="47">
        <v>7</v>
      </c>
      <c r="B21" t="s" s="51">
        <v>67</v>
      </c>
      <c r="C21" t="s" s="51">
        <v>68</v>
      </c>
      <c r="D21" t="s" s="51">
        <v>69</v>
      </c>
      <c r="E21" s="56">
        <v>250000</v>
      </c>
      <c r="F21" t="s" s="51">
        <v>70</v>
      </c>
      <c r="G21" t="s" s="48">
        <v>50</v>
      </c>
      <c r="H21" s="54"/>
      <c r="I21" s="30"/>
      <c r="J21" s="30"/>
      <c r="K21" s="53"/>
      <c r="L21" s="54"/>
      <c r="M21" s="53"/>
      <c r="N21" s="53"/>
      <c r="O21" s="53"/>
      <c r="P21" s="53"/>
      <c r="Q21" s="54"/>
      <c r="R21" s="53"/>
      <c r="S21" s="30"/>
      <c r="T21" s="30"/>
      <c r="U21" s="30"/>
      <c r="V21" s="30"/>
      <c r="W21" s="54"/>
    </row>
    <row r="22" ht="135" customHeight="1">
      <c r="A22" s="47">
        <v>8</v>
      </c>
      <c r="B22" t="s" s="51">
        <v>71</v>
      </c>
      <c r="C22" t="s" s="51">
        <v>72</v>
      </c>
      <c r="D22" t="s" s="51">
        <v>73</v>
      </c>
      <c r="E22" s="50">
        <v>150000</v>
      </c>
      <c r="F22" t="s" s="51">
        <v>74</v>
      </c>
      <c r="G22" t="s" s="48">
        <v>50</v>
      </c>
      <c r="H22" s="54"/>
      <c r="I22" s="30"/>
      <c r="J22" s="53"/>
      <c r="K22" s="53"/>
      <c r="L22" s="54"/>
      <c r="M22" s="53"/>
      <c r="N22" s="30"/>
      <c r="O22" s="30"/>
      <c r="P22" s="30"/>
      <c r="Q22" s="54"/>
      <c r="R22" s="30"/>
      <c r="S22" s="30"/>
      <c r="T22" s="30"/>
      <c r="U22" s="30"/>
      <c r="V22" s="30"/>
      <c r="W22" s="54"/>
    </row>
    <row r="23" ht="135" customHeight="1">
      <c r="A23" s="47">
        <v>9</v>
      </c>
      <c r="B23" t="s" s="51">
        <v>75</v>
      </c>
      <c r="C23" t="s" s="51">
        <v>76</v>
      </c>
      <c r="D23" t="s" s="51">
        <v>77</v>
      </c>
      <c r="E23" s="50">
        <v>80000</v>
      </c>
      <c r="F23" t="s" s="48">
        <v>78</v>
      </c>
      <c r="G23" t="s" s="48">
        <v>79</v>
      </c>
      <c r="H23" s="54"/>
      <c r="I23" s="53"/>
      <c r="J23" s="53"/>
      <c r="K23" s="53"/>
      <c r="L23" s="54"/>
      <c r="M23" s="53"/>
      <c r="N23" s="53"/>
      <c r="O23" s="53"/>
      <c r="P23" s="53"/>
      <c r="Q23" s="54"/>
      <c r="R23" s="53"/>
      <c r="S23" s="53"/>
      <c r="T23" s="53"/>
      <c r="U23" s="53"/>
      <c r="V23" s="53"/>
      <c r="W23" s="54"/>
    </row>
    <row r="24" ht="16" customHeight="1">
      <c r="A24" s="57"/>
      <c r="B24" s="48"/>
      <c r="C24" s="48"/>
      <c r="D24" t="s" s="58">
        <v>80</v>
      </c>
      <c r="E24" s="59">
        <f>SUM(E15:E23)</f>
        <v>1080000</v>
      </c>
      <c r="F24" s="48"/>
      <c r="G24" s="51"/>
      <c r="H24" s="52"/>
      <c r="I24" s="60"/>
      <c r="J24" s="60"/>
      <c r="K24" s="60"/>
      <c r="L24" s="52"/>
      <c r="M24" s="60"/>
      <c r="N24" s="60"/>
      <c r="O24" s="60"/>
      <c r="P24" s="60"/>
      <c r="Q24" s="54"/>
      <c r="R24" s="60"/>
      <c r="S24" s="30"/>
      <c r="T24" s="30"/>
      <c r="U24" s="30"/>
      <c r="V24" s="21"/>
      <c r="W24" s="55"/>
    </row>
    <row r="25" ht="17" customHeight="1">
      <c r="A25" t="s" s="44">
        <v>81</v>
      </c>
      <c r="B25" s="45"/>
      <c r="C25" s="45"/>
      <c r="D25" s="45"/>
      <c r="E25" s="45"/>
      <c r="F25" s="45"/>
      <c r="G25" s="45"/>
      <c r="H25" s="45"/>
      <c r="I25" s="45"/>
      <c r="J25" s="45"/>
      <c r="K25" s="45"/>
      <c r="L25" s="45"/>
      <c r="M25" s="45"/>
      <c r="N25" s="45"/>
      <c r="O25" s="45"/>
      <c r="P25" s="45"/>
      <c r="Q25" s="45"/>
      <c r="R25" s="45"/>
      <c r="S25" s="45"/>
      <c r="T25" s="45"/>
      <c r="U25" s="45"/>
      <c r="V25" s="45"/>
      <c r="W25" s="46"/>
    </row>
    <row r="26" ht="147" customHeight="1">
      <c r="A26" s="47">
        <v>10</v>
      </c>
      <c r="B26" t="s" s="51">
        <v>82</v>
      </c>
      <c r="C26" t="s" s="51">
        <v>83</v>
      </c>
      <c r="D26" t="s" s="51">
        <v>84</v>
      </c>
      <c r="E26" s="61">
        <v>250000</v>
      </c>
      <c r="F26" t="s" s="48">
        <v>85</v>
      </c>
      <c r="G26" t="s" s="48">
        <v>50</v>
      </c>
      <c r="H26" s="54"/>
      <c r="I26" s="53"/>
      <c r="J26" s="53"/>
      <c r="K26" s="53"/>
      <c r="L26" s="54"/>
      <c r="M26" s="53"/>
      <c r="N26" s="53"/>
      <c r="O26" s="53"/>
      <c r="P26" s="53"/>
      <c r="Q26" s="54"/>
      <c r="R26" s="53"/>
      <c r="S26" s="53"/>
      <c r="T26" s="53"/>
      <c r="U26" s="53"/>
      <c r="V26" s="53"/>
      <c r="W26" s="54"/>
    </row>
    <row r="27" ht="16" customHeight="1">
      <c r="A27" s="57"/>
      <c r="B27" s="48"/>
      <c r="C27" s="48"/>
      <c r="D27" t="s" s="58">
        <v>86</v>
      </c>
      <c r="E27" s="59">
        <f>SUM(E26)</f>
        <v>250000</v>
      </c>
      <c r="F27" s="48"/>
      <c r="G27" s="51"/>
      <c r="H27" s="52"/>
      <c r="I27" s="60"/>
      <c r="J27" s="60"/>
      <c r="K27" s="60"/>
      <c r="L27" s="52"/>
      <c r="M27" s="60"/>
      <c r="N27" s="60"/>
      <c r="O27" s="60"/>
      <c r="P27" s="60"/>
      <c r="Q27" s="54"/>
      <c r="R27" s="60"/>
      <c r="S27" s="30"/>
      <c r="T27" s="30"/>
      <c r="U27" s="30"/>
      <c r="V27" s="21"/>
      <c r="W27" s="55"/>
    </row>
    <row r="28" ht="17" customHeight="1">
      <c r="A28" t="s" s="44">
        <v>87</v>
      </c>
      <c r="B28" s="45"/>
      <c r="C28" s="45"/>
      <c r="D28" s="45"/>
      <c r="E28" s="45"/>
      <c r="F28" s="45"/>
      <c r="G28" s="45"/>
      <c r="H28" s="45"/>
      <c r="I28" s="45"/>
      <c r="J28" s="45"/>
      <c r="K28" s="45"/>
      <c r="L28" s="45"/>
      <c r="M28" s="45"/>
      <c r="N28" s="45"/>
      <c r="O28" s="45"/>
      <c r="P28" s="45"/>
      <c r="Q28" s="45"/>
      <c r="R28" s="45"/>
      <c r="S28" s="45"/>
      <c r="T28" s="45"/>
      <c r="U28" s="45"/>
      <c r="V28" s="45"/>
      <c r="W28" s="46"/>
    </row>
    <row r="29" ht="99" customHeight="1">
      <c r="A29" s="47">
        <v>11</v>
      </c>
      <c r="B29" t="s" s="62">
        <v>88</v>
      </c>
      <c r="C29" t="s" s="62">
        <v>89</v>
      </c>
      <c r="D29" t="s" s="51">
        <v>90</v>
      </c>
      <c r="E29" s="50">
        <v>50000</v>
      </c>
      <c r="F29" t="s" s="48">
        <v>91</v>
      </c>
      <c r="G29" t="s" s="51">
        <v>79</v>
      </c>
      <c r="H29" s="54"/>
      <c r="I29" s="53"/>
      <c r="J29" s="53"/>
      <c r="K29" s="53"/>
      <c r="L29" s="54"/>
      <c r="M29" s="53"/>
      <c r="N29" s="30"/>
      <c r="O29" s="53"/>
      <c r="P29" s="53"/>
      <c r="Q29" s="54"/>
      <c r="R29" s="53"/>
      <c r="S29" s="53"/>
      <c r="T29" s="53"/>
      <c r="U29" s="30"/>
      <c r="V29" s="53"/>
      <c r="W29" s="54"/>
    </row>
    <row r="30" ht="99" customHeight="1">
      <c r="A30" s="47">
        <v>12</v>
      </c>
      <c r="B30" t="s" s="48">
        <v>92</v>
      </c>
      <c r="C30" t="s" s="48">
        <v>93</v>
      </c>
      <c r="D30" t="s" s="51">
        <v>94</v>
      </c>
      <c r="E30" s="50">
        <v>100000</v>
      </c>
      <c r="F30" t="s" s="48">
        <v>70</v>
      </c>
      <c r="G30" t="s" s="51">
        <v>50</v>
      </c>
      <c r="H30" s="52"/>
      <c r="I30" s="60"/>
      <c r="J30" s="60"/>
      <c r="K30" s="63"/>
      <c r="L30" s="52"/>
      <c r="M30" s="53"/>
      <c r="N30" s="53"/>
      <c r="O30" s="53"/>
      <c r="P30" s="64"/>
      <c r="Q30" s="54"/>
      <c r="R30" s="60"/>
      <c r="S30" s="30"/>
      <c r="T30" s="30"/>
      <c r="U30" s="30"/>
      <c r="V30" s="21"/>
      <c r="W30" s="55"/>
    </row>
    <row r="31" ht="147" customHeight="1">
      <c r="A31" s="47">
        <v>13</v>
      </c>
      <c r="B31" t="s" s="48">
        <v>95</v>
      </c>
      <c r="C31" t="s" s="48">
        <v>96</v>
      </c>
      <c r="D31" t="s" s="51">
        <v>97</v>
      </c>
      <c r="E31" s="50">
        <v>100000</v>
      </c>
      <c r="F31" t="s" s="48">
        <v>98</v>
      </c>
      <c r="G31" t="s" s="51">
        <v>99</v>
      </c>
      <c r="H31" s="52"/>
      <c r="I31" s="60"/>
      <c r="J31" s="53"/>
      <c r="K31" s="63"/>
      <c r="L31" s="52"/>
      <c r="M31" s="53"/>
      <c r="N31" s="53"/>
      <c r="O31" s="53"/>
      <c r="P31" s="64"/>
      <c r="Q31" s="54"/>
      <c r="R31" s="53"/>
      <c r="S31" s="53"/>
      <c r="T31" s="30"/>
      <c r="U31" s="30"/>
      <c r="V31" s="21"/>
      <c r="W31" s="55"/>
    </row>
    <row r="32" ht="87.75" customHeight="1">
      <c r="A32" s="47">
        <v>14</v>
      </c>
      <c r="B32" t="s" s="48">
        <v>100</v>
      </c>
      <c r="C32" t="s" s="48">
        <v>101</v>
      </c>
      <c r="D32" t="s" s="51">
        <v>102</v>
      </c>
      <c r="E32" s="50">
        <v>20000</v>
      </c>
      <c r="F32" t="s" s="48">
        <v>103</v>
      </c>
      <c r="G32" t="s" s="51">
        <v>99</v>
      </c>
      <c r="H32" s="52"/>
      <c r="I32" s="60"/>
      <c r="J32" s="60"/>
      <c r="K32" s="60"/>
      <c r="L32" s="52"/>
      <c r="M32" s="53"/>
      <c r="N32" s="53"/>
      <c r="O32" s="53"/>
      <c r="P32" s="64"/>
      <c r="Q32" s="54"/>
      <c r="R32" s="60"/>
      <c r="S32" s="30"/>
      <c r="T32" s="30"/>
      <c r="U32" s="30"/>
      <c r="V32" s="21"/>
      <c r="W32" s="55"/>
    </row>
    <row r="33" ht="27" customHeight="1">
      <c r="A33" s="57"/>
      <c r="B33" s="48"/>
      <c r="C33" s="48"/>
      <c r="D33" t="s" s="58">
        <v>104</v>
      </c>
      <c r="E33" s="59">
        <f>SUM((E29:E32))</f>
        <v>270000</v>
      </c>
      <c r="F33" s="48"/>
      <c r="G33" s="51"/>
      <c r="H33" s="52"/>
      <c r="I33" s="60"/>
      <c r="J33" s="60"/>
      <c r="K33" s="60"/>
      <c r="L33" s="52"/>
      <c r="M33" s="60"/>
      <c r="N33" s="60"/>
      <c r="O33" s="60"/>
      <c r="P33" s="60"/>
      <c r="Q33" s="54"/>
      <c r="R33" s="60"/>
      <c r="S33" s="30"/>
      <c r="T33" s="30"/>
      <c r="U33" s="30"/>
      <c r="V33" s="21"/>
      <c r="W33" s="55"/>
    </row>
    <row r="34" ht="17" customHeight="1">
      <c r="A34" t="s" s="44">
        <v>105</v>
      </c>
      <c r="B34" s="45"/>
      <c r="C34" s="45"/>
      <c r="D34" s="45"/>
      <c r="E34" s="45"/>
      <c r="F34" s="45"/>
      <c r="G34" s="45"/>
      <c r="H34" s="45"/>
      <c r="I34" s="45"/>
      <c r="J34" s="45"/>
      <c r="K34" s="45"/>
      <c r="L34" s="45"/>
      <c r="M34" s="45"/>
      <c r="N34" s="45"/>
      <c r="O34" s="45"/>
      <c r="P34" s="45"/>
      <c r="Q34" s="45"/>
      <c r="R34" s="45"/>
      <c r="S34" s="45"/>
      <c r="T34" s="45"/>
      <c r="U34" s="45"/>
      <c r="V34" s="45"/>
      <c r="W34" s="46"/>
    </row>
    <row r="35" ht="100.45" customHeight="1">
      <c r="A35" s="47">
        <v>15</v>
      </c>
      <c r="B35" t="s" s="51">
        <v>106</v>
      </c>
      <c r="C35" t="s" s="51">
        <v>107</v>
      </c>
      <c r="D35" t="s" s="51">
        <v>108</v>
      </c>
      <c r="E35" s="50">
        <v>195000</v>
      </c>
      <c r="F35" t="s" s="48">
        <v>109</v>
      </c>
      <c r="G35" t="s" s="51">
        <v>79</v>
      </c>
      <c r="H35" s="52"/>
      <c r="I35" s="53"/>
      <c r="J35" s="53"/>
      <c r="K35" s="53"/>
      <c r="L35" s="52"/>
      <c r="M35" s="53"/>
      <c r="N35" s="53"/>
      <c r="O35" s="53"/>
      <c r="P35" s="53"/>
      <c r="Q35" s="54"/>
      <c r="R35" s="53"/>
      <c r="S35" s="53"/>
      <c r="T35" s="53"/>
      <c r="U35" s="53"/>
      <c r="V35" s="53"/>
      <c r="W35" s="55"/>
    </row>
    <row r="36" ht="123" customHeight="1">
      <c r="A36" s="47">
        <v>16</v>
      </c>
      <c r="B36" t="s" s="51">
        <v>110</v>
      </c>
      <c r="C36" t="s" s="51">
        <v>111</v>
      </c>
      <c r="D36" t="s" s="51">
        <v>112</v>
      </c>
      <c r="E36" s="50">
        <v>40655.39</v>
      </c>
      <c r="F36" t="s" s="51">
        <v>112</v>
      </c>
      <c r="G36" s="51"/>
      <c r="H36" s="52"/>
      <c r="I36" s="53"/>
      <c r="J36" s="53"/>
      <c r="K36" s="53"/>
      <c r="L36" s="52"/>
      <c r="M36" s="53"/>
      <c r="N36" s="53"/>
      <c r="O36" s="53"/>
      <c r="P36" s="53"/>
      <c r="Q36" s="54"/>
      <c r="R36" s="53"/>
      <c r="S36" s="53"/>
      <c r="T36" s="53"/>
      <c r="U36" s="53"/>
      <c r="V36" s="53"/>
      <c r="W36" s="55"/>
    </row>
    <row r="37" ht="111" customHeight="1">
      <c r="A37" s="47">
        <v>17</v>
      </c>
      <c r="B37" t="s" s="51">
        <v>113</v>
      </c>
      <c r="C37" t="s" s="51">
        <v>114</v>
      </c>
      <c r="D37" t="s" s="51">
        <v>115</v>
      </c>
      <c r="E37" s="50">
        <v>75000</v>
      </c>
      <c r="F37" t="s" s="48">
        <v>116</v>
      </c>
      <c r="G37" t="s" s="51">
        <v>79</v>
      </c>
      <c r="H37" s="52"/>
      <c r="I37" s="30"/>
      <c r="J37" s="53"/>
      <c r="K37" s="53"/>
      <c r="L37" s="52"/>
      <c r="M37" s="30"/>
      <c r="N37" s="30"/>
      <c r="O37" s="30"/>
      <c r="P37" s="30"/>
      <c r="Q37" s="54"/>
      <c r="R37" s="30"/>
      <c r="S37" s="30"/>
      <c r="T37" s="30"/>
      <c r="U37" s="30"/>
      <c r="V37" s="30"/>
      <c r="W37" s="55"/>
    </row>
    <row r="38" ht="159" customHeight="1">
      <c r="A38" s="47">
        <v>18</v>
      </c>
      <c r="B38" t="s" s="51">
        <v>117</v>
      </c>
      <c r="C38" t="s" s="51">
        <v>118</v>
      </c>
      <c r="D38" t="s" s="51">
        <v>119</v>
      </c>
      <c r="E38" s="50">
        <v>40000</v>
      </c>
      <c r="F38" t="s" s="48">
        <v>120</v>
      </c>
      <c r="G38" t="s" s="48">
        <v>50</v>
      </c>
      <c r="H38" s="54"/>
      <c r="I38" s="30"/>
      <c r="J38" s="30"/>
      <c r="K38" s="30"/>
      <c r="L38" s="54"/>
      <c r="M38" s="53"/>
      <c r="N38" s="53"/>
      <c r="O38" s="53"/>
      <c r="P38" s="30"/>
      <c r="Q38" s="54"/>
      <c r="R38" s="30"/>
      <c r="S38" s="53"/>
      <c r="T38" s="53"/>
      <c r="U38" s="53"/>
      <c r="V38" s="30"/>
      <c r="W38" s="54"/>
    </row>
    <row r="39" ht="51" customHeight="1">
      <c r="A39" s="47">
        <v>19</v>
      </c>
      <c r="B39" t="s" s="51">
        <v>121</v>
      </c>
      <c r="C39" t="s" s="51">
        <v>122</v>
      </c>
      <c r="D39" t="s" s="51">
        <v>123</v>
      </c>
      <c r="E39" s="50">
        <v>274000</v>
      </c>
      <c r="F39" t="s" s="48">
        <v>124</v>
      </c>
      <c r="G39" t="s" s="48">
        <v>79</v>
      </c>
      <c r="H39" s="54"/>
      <c r="I39" s="53"/>
      <c r="J39" s="53"/>
      <c r="K39" s="53"/>
      <c r="L39" s="54"/>
      <c r="M39" s="53"/>
      <c r="N39" s="53"/>
      <c r="O39" s="53"/>
      <c r="P39" s="53"/>
      <c r="Q39" s="54"/>
      <c r="R39" s="53"/>
      <c r="S39" s="53"/>
      <c r="T39" s="53"/>
      <c r="U39" s="53"/>
      <c r="V39" s="53"/>
      <c r="W39" s="54"/>
    </row>
    <row r="40" ht="87" customHeight="1">
      <c r="A40" s="47">
        <v>20</v>
      </c>
      <c r="B40" t="s" s="51">
        <v>125</v>
      </c>
      <c r="C40" t="s" s="51">
        <v>126</v>
      </c>
      <c r="D40" t="s" s="51">
        <v>127</v>
      </c>
      <c r="E40" s="50">
        <v>50000</v>
      </c>
      <c r="F40" t="s" s="48">
        <v>128</v>
      </c>
      <c r="G40" t="s" s="48">
        <v>79</v>
      </c>
      <c r="H40" s="54"/>
      <c r="I40" s="53"/>
      <c r="J40" s="53"/>
      <c r="K40" s="53"/>
      <c r="L40" s="54"/>
      <c r="M40" s="53"/>
      <c r="N40" s="53"/>
      <c r="O40" s="53"/>
      <c r="P40" s="53"/>
      <c r="Q40" s="54"/>
      <c r="R40" s="53"/>
      <c r="S40" s="53"/>
      <c r="T40" s="53"/>
      <c r="U40" s="53"/>
      <c r="V40" s="53"/>
      <c r="W40" s="54"/>
    </row>
    <row r="41" ht="99" customHeight="1">
      <c r="A41" s="47">
        <v>21</v>
      </c>
      <c r="B41" t="s" s="51">
        <v>129</v>
      </c>
      <c r="C41" t="s" s="51">
        <v>130</v>
      </c>
      <c r="D41" t="s" s="48">
        <v>131</v>
      </c>
      <c r="E41" s="50">
        <v>15000</v>
      </c>
      <c r="F41" t="s" s="48">
        <v>132</v>
      </c>
      <c r="G41" s="65"/>
      <c r="H41" s="54"/>
      <c r="I41" s="53"/>
      <c r="J41" s="53"/>
      <c r="K41" s="53"/>
      <c r="L41" s="54"/>
      <c r="M41" s="53"/>
      <c r="N41" s="53"/>
      <c r="O41" s="53"/>
      <c r="P41" s="53"/>
      <c r="Q41" s="54"/>
      <c r="R41" s="53"/>
      <c r="S41" s="53"/>
      <c r="T41" s="53"/>
      <c r="U41" s="53"/>
      <c r="V41" s="53"/>
      <c r="W41" s="54"/>
    </row>
    <row r="42" ht="27" customHeight="1">
      <c r="A42" s="57"/>
      <c r="B42" s="51"/>
      <c r="C42" s="51"/>
      <c r="D42" t="s" s="58">
        <v>133</v>
      </c>
      <c r="E42" s="59">
        <f>SUM((E35:E41))</f>
        <v>689655.39</v>
      </c>
      <c r="F42" s="48"/>
      <c r="G42" s="51"/>
      <c r="H42" s="52"/>
      <c r="I42" s="53"/>
      <c r="J42" s="53"/>
      <c r="K42" s="53"/>
      <c r="L42" s="52"/>
      <c r="M42" s="53"/>
      <c r="N42" s="53"/>
      <c r="O42" s="53"/>
      <c r="P42" s="53"/>
      <c r="Q42" s="54"/>
      <c r="R42" s="53"/>
      <c r="S42" s="53"/>
      <c r="T42" s="53"/>
      <c r="U42" s="53"/>
      <c r="V42" s="53"/>
      <c r="W42" s="55"/>
    </row>
    <row r="43" ht="15.75" customHeight="1">
      <c r="A43" s="57"/>
      <c r="B43" t="s" s="58">
        <v>134</v>
      </c>
      <c r="C43" s="66"/>
      <c r="D43" s="67"/>
      <c r="E43" s="68">
        <f>E24+E27+E33+E42</f>
        <v>2289655.39</v>
      </c>
      <c r="F43" s="69"/>
      <c r="G43" s="65"/>
      <c r="H43" s="70"/>
      <c r="I43" s="30"/>
      <c r="J43" s="30"/>
      <c r="K43" s="30"/>
      <c r="L43" s="54"/>
      <c r="M43" s="30"/>
      <c r="N43" s="30"/>
      <c r="O43" s="30"/>
      <c r="P43" s="30"/>
      <c r="Q43" s="54"/>
      <c r="R43" s="30"/>
      <c r="S43" s="30"/>
      <c r="T43" s="30"/>
      <c r="U43" s="30"/>
      <c r="V43" s="30"/>
      <c r="W43" s="54"/>
    </row>
    <row r="44" ht="15.75" customHeight="1">
      <c r="A44" s="47">
        <v>22</v>
      </c>
      <c r="B44" t="s" s="58">
        <v>135</v>
      </c>
      <c r="C44" t="s" s="71">
        <v>136</v>
      </c>
      <c r="D44" t="s" s="51">
        <v>137</v>
      </c>
      <c r="E44" s="68">
        <f>(E43*0.05)</f>
        <v>114482.7695</v>
      </c>
      <c r="F44" t="s" s="48">
        <v>138</v>
      </c>
      <c r="G44" s="65"/>
      <c r="H44" s="52"/>
      <c r="I44" s="30"/>
      <c r="J44" s="30"/>
      <c r="K44" s="30"/>
      <c r="L44" s="54"/>
      <c r="M44" s="30"/>
      <c r="N44" s="30"/>
      <c r="O44" s="30"/>
      <c r="P44" s="30"/>
      <c r="Q44" s="54"/>
      <c r="R44" s="30"/>
      <c r="S44" s="30"/>
      <c r="T44" s="30"/>
      <c r="U44" s="30"/>
      <c r="V44" s="30"/>
      <c r="W44" s="54"/>
    </row>
    <row r="45" ht="15.75" customHeight="1">
      <c r="A45" s="72"/>
      <c r="B45" t="s" s="73">
        <v>139</v>
      </c>
      <c r="C45" s="57"/>
      <c r="D45" s="74"/>
      <c r="E45" s="75">
        <f>SUM(E43:E44)</f>
        <v>2404138.1595</v>
      </c>
      <c r="F45" s="76"/>
      <c r="G45" s="77"/>
      <c r="H45" s="78"/>
      <c r="I45" s="79"/>
      <c r="J45" s="79"/>
      <c r="K45" s="79"/>
      <c r="L45" s="78"/>
      <c r="M45" s="79"/>
      <c r="N45" s="79"/>
      <c r="O45" s="79"/>
      <c r="P45" s="79"/>
      <c r="Q45" s="80"/>
      <c r="R45" s="79"/>
      <c r="S45" s="79"/>
      <c r="T45" s="79"/>
      <c r="U45" s="79"/>
      <c r="V45" s="79"/>
      <c r="W45" s="80"/>
    </row>
    <row r="46" ht="15.75" customHeight="1">
      <c r="A46" s="81"/>
      <c r="B46" s="82"/>
      <c r="C46" t="s" s="83">
        <v>140</v>
      </c>
      <c r="D46" s="82"/>
      <c r="E46" s="84">
        <v>2404138.16</v>
      </c>
      <c r="F46" t="s" s="85">
        <v>141</v>
      </c>
      <c r="G46" s="82"/>
      <c r="H46" s="82"/>
      <c r="I46" s="82"/>
      <c r="J46" s="82"/>
      <c r="K46" s="82"/>
      <c r="L46" s="82"/>
      <c r="M46" s="82"/>
      <c r="N46" s="82"/>
      <c r="O46" s="82"/>
      <c r="P46" s="82"/>
      <c r="Q46" s="82"/>
      <c r="R46" s="82"/>
      <c r="S46" s="82"/>
      <c r="T46" s="82"/>
      <c r="U46" s="82"/>
      <c r="V46" s="82"/>
      <c r="W46" s="86"/>
    </row>
    <row r="47" ht="15.75" customHeight="1">
      <c r="A47" s="87"/>
      <c r="B47" s="88"/>
      <c r="C47" s="88"/>
      <c r="D47" s="88"/>
      <c r="E47" s="88"/>
      <c r="F47" s="88"/>
      <c r="G47" s="88"/>
      <c r="H47" s="88"/>
      <c r="I47" s="88"/>
      <c r="J47" s="88"/>
      <c r="K47" s="88"/>
      <c r="L47" s="88"/>
      <c r="M47" s="88"/>
      <c r="N47" s="88"/>
      <c r="O47" s="88"/>
      <c r="P47" s="88"/>
      <c r="Q47" s="88"/>
      <c r="R47" s="88"/>
      <c r="S47" s="88"/>
      <c r="T47" s="88"/>
      <c r="U47" s="88"/>
      <c r="V47" s="88"/>
      <c r="W47" s="89"/>
    </row>
    <row r="48" ht="15.75" customHeight="1">
      <c r="A48" s="87"/>
      <c r="B48" s="88"/>
      <c r="C48" s="88"/>
      <c r="D48" s="88"/>
      <c r="E48" s="88"/>
      <c r="F48" s="88"/>
      <c r="G48" s="88"/>
      <c r="H48" s="88"/>
      <c r="I48" s="88"/>
      <c r="J48" s="88"/>
      <c r="K48" s="88"/>
      <c r="L48" s="88"/>
      <c r="M48" s="88"/>
      <c r="N48" s="88"/>
      <c r="O48" s="88"/>
      <c r="P48" s="88"/>
      <c r="Q48" s="88"/>
      <c r="R48" s="88"/>
      <c r="S48" s="88"/>
      <c r="T48" s="88"/>
      <c r="U48" s="88"/>
      <c r="V48" s="88"/>
      <c r="W48" s="89"/>
    </row>
    <row r="49" ht="15.75" customHeight="1">
      <c r="A49" s="90"/>
      <c r="B49" s="91"/>
      <c r="C49" s="91"/>
      <c r="D49" s="91"/>
      <c r="E49" s="91"/>
      <c r="F49" s="91"/>
      <c r="G49" s="91"/>
      <c r="H49" s="91"/>
      <c r="I49" s="91"/>
      <c r="J49" s="91"/>
      <c r="K49" s="91"/>
      <c r="L49" s="91"/>
      <c r="M49" s="91"/>
      <c r="N49" s="91"/>
      <c r="O49" s="91"/>
      <c r="P49" s="91"/>
      <c r="Q49" s="91"/>
      <c r="R49" s="91"/>
      <c r="S49" s="91"/>
      <c r="T49" s="91"/>
      <c r="U49" s="91"/>
      <c r="V49" s="91"/>
      <c r="W49" s="92"/>
    </row>
  </sheetData>
  <mergeCells count="15">
    <mergeCell ref="F9:F13"/>
    <mergeCell ref="G9:G13"/>
    <mergeCell ref="I9:W9"/>
    <mergeCell ref="I13:W13"/>
    <mergeCell ref="A7:W7"/>
    <mergeCell ref="I8:W8"/>
    <mergeCell ref="A9:A13"/>
    <mergeCell ref="B9:B13"/>
    <mergeCell ref="C9:C13"/>
    <mergeCell ref="D9:D13"/>
    <mergeCell ref="E9:E13"/>
    <mergeCell ref="A14:W14"/>
    <mergeCell ref="A25:W25"/>
    <mergeCell ref="A28:W28"/>
    <mergeCell ref="A34:W34"/>
  </mergeCells>
  <pageMargins left="0.7" right="0.7" top="0.75" bottom="0.75" header="0" footer="0"/>
  <pageSetup firstPageNumber="1" fitToHeight="1" fitToWidth="1" scale="74" useFirstPageNumber="0" orientation="landscape" pageOrder="downThenOver"/>
  <headerFooter>
    <oddFooter>&amp;L&amp;"Arial,Italic"&amp;11&amp;K000000CEFOR 2023 Consolidated Work and Procurement Plans_08Feb2023&amp;R&amp;"Helvetica,Regular"&amp;12&amp;K000000&amp;P</oddFooter>
  </headerFooter>
</worksheet>
</file>

<file path=xl/worksheets/sheet3.xml><?xml version="1.0" encoding="utf-8"?>
<worksheet xmlns:r="http://schemas.openxmlformats.org/officeDocument/2006/relationships" xmlns="http://schemas.openxmlformats.org/spreadsheetml/2006/main">
  <dimension ref="A1:Y22"/>
  <sheetViews>
    <sheetView workbookViewId="0" showGridLines="0" defaultGridColor="1"/>
  </sheetViews>
  <sheetFormatPr defaultColWidth="12.6667" defaultRowHeight="15" customHeight="1" outlineLevelRow="0" outlineLevelCol="0"/>
  <cols>
    <col min="1" max="1" width="22.8516" style="93" customWidth="1"/>
    <col min="2" max="2" width="12.6719" style="93" customWidth="1"/>
    <col min="3" max="3" width="6.67188" style="93" customWidth="1"/>
    <col min="4" max="4" width="12.3516" style="93" customWidth="1"/>
    <col min="5" max="5" width="13.8516" style="93" customWidth="1"/>
    <col min="6" max="6" width="10" style="93" customWidth="1"/>
    <col min="7" max="7" width="11" style="93" customWidth="1"/>
    <col min="8" max="8" width="9.85156" style="93" customWidth="1"/>
    <col min="9" max="9" width="9.35156" style="93" customWidth="1"/>
    <col min="10" max="10" width="11.5" style="93" customWidth="1"/>
    <col min="11" max="11" width="10.3516" style="93" customWidth="1"/>
    <col min="12" max="12" width="11.8516" style="93" customWidth="1"/>
    <col min="13" max="13" width="10.5" style="93" customWidth="1"/>
    <col min="14" max="14" width="12.3516" style="93" customWidth="1"/>
    <col min="15" max="15" width="10.8516" style="93" customWidth="1"/>
    <col min="16" max="16" width="10.3516" style="93" customWidth="1"/>
    <col min="17" max="17" width="9" style="93" customWidth="1"/>
    <col min="18" max="18" width="9.67188" style="93" customWidth="1"/>
    <col min="19" max="19" width="9.17188" style="93" customWidth="1"/>
    <col min="20" max="20" width="8.67188" style="93" customWidth="1"/>
    <col min="21" max="21" width="9.5" style="93" customWidth="1"/>
    <col min="22" max="24" width="9.67188" style="93" customWidth="1"/>
    <col min="25" max="25" width="10.3516" style="93" customWidth="1"/>
    <col min="26" max="16384" width="12.6719" style="93" customWidth="1"/>
  </cols>
  <sheetData>
    <row r="1" ht="16" customHeight="1">
      <c r="A1" t="s" s="7">
        <v>7</v>
      </c>
      <c r="B1" s="94"/>
      <c r="C1" s="94"/>
      <c r="D1" s="94"/>
      <c r="E1" s="94"/>
      <c r="F1" s="94"/>
      <c r="G1" s="95"/>
      <c r="H1" s="96"/>
      <c r="I1" s="96"/>
      <c r="J1" s="96"/>
      <c r="K1" s="96"/>
      <c r="L1" s="96"/>
      <c r="M1" s="96"/>
      <c r="N1" s="96"/>
      <c r="O1" s="96"/>
      <c r="P1" s="96"/>
      <c r="Q1" s="96"/>
      <c r="R1" s="96"/>
      <c r="S1" s="96"/>
      <c r="T1" s="96"/>
      <c r="U1" s="96"/>
      <c r="V1" s="96"/>
      <c r="W1" s="96"/>
      <c r="X1" s="96"/>
      <c r="Y1" s="97"/>
    </row>
    <row r="2" ht="16" customHeight="1">
      <c r="A2" t="s" s="10">
        <v>144</v>
      </c>
      <c r="B2" s="98"/>
      <c r="C2" s="98"/>
      <c r="D2" s="98"/>
      <c r="E2" s="98"/>
      <c r="F2" s="98"/>
      <c r="G2" s="99"/>
      <c r="H2" s="100"/>
      <c r="I2" s="100"/>
      <c r="J2" s="100"/>
      <c r="K2" s="100"/>
      <c r="L2" s="100"/>
      <c r="M2" s="100"/>
      <c r="N2" s="100"/>
      <c r="O2" s="100"/>
      <c r="P2" s="100"/>
      <c r="Q2" s="100"/>
      <c r="R2" s="100"/>
      <c r="S2" s="100"/>
      <c r="T2" s="100"/>
      <c r="U2" s="100"/>
      <c r="V2" s="100"/>
      <c r="W2" s="100"/>
      <c r="X2" s="100"/>
      <c r="Y2" s="101"/>
    </row>
    <row r="3" ht="16" customHeight="1">
      <c r="A3" t="s" s="13">
        <v>9</v>
      </c>
      <c r="B3" s="98"/>
      <c r="C3" s="98"/>
      <c r="D3" s="98"/>
      <c r="E3" s="98"/>
      <c r="F3" s="98"/>
      <c r="G3" s="99"/>
      <c r="H3" s="100"/>
      <c r="I3" s="100"/>
      <c r="J3" s="100"/>
      <c r="K3" s="100"/>
      <c r="L3" s="100"/>
      <c r="M3" s="100"/>
      <c r="N3" s="100"/>
      <c r="O3" s="100"/>
      <c r="P3" s="100"/>
      <c r="Q3" s="100"/>
      <c r="R3" s="100"/>
      <c r="S3" s="100"/>
      <c r="T3" s="100"/>
      <c r="U3" s="100"/>
      <c r="V3" s="100"/>
      <c r="W3" s="100"/>
      <c r="X3" s="100"/>
      <c r="Y3" s="101"/>
    </row>
    <row r="4" ht="16" customHeight="1">
      <c r="A4" t="s" s="13">
        <v>145</v>
      </c>
      <c r="B4" s="98"/>
      <c r="C4" s="98"/>
      <c r="D4" s="98"/>
      <c r="E4" s="98"/>
      <c r="F4" s="98"/>
      <c r="G4" s="99"/>
      <c r="H4" s="100"/>
      <c r="I4" s="100"/>
      <c r="J4" s="100"/>
      <c r="K4" s="100"/>
      <c r="L4" s="100"/>
      <c r="M4" s="100"/>
      <c r="N4" s="100"/>
      <c r="O4" s="100"/>
      <c r="P4" s="100"/>
      <c r="Q4" s="100"/>
      <c r="R4" s="100"/>
      <c r="S4" s="100"/>
      <c r="T4" s="100"/>
      <c r="U4" s="100"/>
      <c r="V4" s="100"/>
      <c r="W4" s="100"/>
      <c r="X4" s="100"/>
      <c r="Y4" s="101"/>
    </row>
    <row r="5" ht="16" customHeight="1">
      <c r="A5" t="s" s="13">
        <v>146</v>
      </c>
      <c r="B5" s="98"/>
      <c r="C5" s="98"/>
      <c r="D5" s="98"/>
      <c r="E5" s="98"/>
      <c r="F5" s="98"/>
      <c r="G5" s="99"/>
      <c r="H5" s="100"/>
      <c r="I5" s="100"/>
      <c r="J5" s="100"/>
      <c r="K5" s="100"/>
      <c r="L5" s="100"/>
      <c r="M5" s="100"/>
      <c r="N5" s="100"/>
      <c r="O5" s="100"/>
      <c r="P5" s="100"/>
      <c r="Q5" s="100"/>
      <c r="R5" s="100"/>
      <c r="S5" s="100"/>
      <c r="T5" s="100"/>
      <c r="U5" s="100"/>
      <c r="V5" s="100"/>
      <c r="W5" s="100"/>
      <c r="X5" s="100"/>
      <c r="Y5" s="101"/>
    </row>
    <row r="6" ht="16" customHeight="1">
      <c r="A6" s="102"/>
      <c r="B6" s="103"/>
      <c r="C6" s="103"/>
      <c r="D6" s="103"/>
      <c r="E6" s="103"/>
      <c r="F6" s="103"/>
      <c r="G6" s="104"/>
      <c r="H6" s="105"/>
      <c r="I6" s="105"/>
      <c r="J6" s="105"/>
      <c r="K6" s="105"/>
      <c r="L6" s="105"/>
      <c r="M6" s="105"/>
      <c r="N6" s="105"/>
      <c r="O6" s="105"/>
      <c r="P6" s="105"/>
      <c r="Q6" s="105"/>
      <c r="R6" s="105"/>
      <c r="S6" s="105"/>
      <c r="T6" s="105"/>
      <c r="U6" s="105"/>
      <c r="V6" s="105"/>
      <c r="W6" s="105"/>
      <c r="X6" s="105"/>
      <c r="Y6" s="106"/>
    </row>
    <row r="7" ht="16" customHeight="1">
      <c r="A7" s="107"/>
      <c r="B7" s="107"/>
      <c r="C7" s="107"/>
      <c r="D7" s="107"/>
      <c r="E7" s="107"/>
      <c r="F7" s="107"/>
      <c r="G7" s="108"/>
      <c r="H7" s="107"/>
      <c r="I7" s="107"/>
      <c r="J7" t="s" s="109">
        <v>147</v>
      </c>
      <c r="K7" s="110"/>
      <c r="L7" t="s" s="111">
        <v>148</v>
      </c>
      <c r="M7" s="112"/>
      <c r="N7" s="112"/>
      <c r="O7" s="107"/>
      <c r="P7" s="107"/>
      <c r="Q7" s="107"/>
      <c r="R7" s="107"/>
      <c r="S7" s="107"/>
      <c r="T7" s="107"/>
      <c r="U7" s="107"/>
      <c r="V7" s="107"/>
      <c r="W7" s="107"/>
      <c r="X7" s="107"/>
      <c r="Y7" s="107"/>
    </row>
    <row r="8" ht="22.7" customHeight="1">
      <c r="A8" t="s" s="113">
        <v>81</v>
      </c>
      <c r="B8" s="114"/>
      <c r="C8" t="s" s="115">
        <v>149</v>
      </c>
      <c r="D8" s="116"/>
      <c r="E8" s="117"/>
      <c r="F8" s="117"/>
      <c r="G8" s="117"/>
      <c r="H8" s="118"/>
      <c r="I8" s="107"/>
      <c r="J8" s="119"/>
      <c r="K8" s="120"/>
      <c r="L8" t="s" s="122">
        <v>150</v>
      </c>
      <c r="M8" t="s" s="115">
        <v>151</v>
      </c>
      <c r="N8" s="27"/>
      <c r="O8" t="s" s="115">
        <v>152</v>
      </c>
      <c r="P8" s="27"/>
      <c r="Q8" s="107"/>
      <c r="R8" t="s" s="115">
        <v>153</v>
      </c>
      <c r="S8" s="116"/>
      <c r="T8" s="117"/>
      <c r="U8" s="118"/>
      <c r="V8" t="s" s="115">
        <v>154</v>
      </c>
      <c r="W8" s="116"/>
      <c r="X8" s="117"/>
      <c r="Y8" s="118"/>
    </row>
    <row r="9" ht="32.7" customHeight="1">
      <c r="A9" t="s" s="123">
        <v>155</v>
      </c>
      <c r="B9" t="s" s="123">
        <v>156</v>
      </c>
      <c r="C9" t="s" s="123">
        <v>157</v>
      </c>
      <c r="D9" t="s" s="123">
        <v>158</v>
      </c>
      <c r="E9" t="s" s="123">
        <v>159</v>
      </c>
      <c r="F9" t="s" s="123">
        <v>160</v>
      </c>
      <c r="G9" t="s" s="123">
        <v>161</v>
      </c>
      <c r="H9" t="s" s="123">
        <v>162</v>
      </c>
      <c r="I9" t="s" s="123">
        <v>163</v>
      </c>
      <c r="J9" t="s" s="123">
        <v>164</v>
      </c>
      <c r="K9" t="s" s="123">
        <v>165</v>
      </c>
      <c r="L9" t="s" s="123">
        <v>166</v>
      </c>
      <c r="M9" t="s" s="123">
        <v>167</v>
      </c>
      <c r="N9" t="s" s="123">
        <v>168</v>
      </c>
      <c r="O9" t="s" s="123">
        <v>169</v>
      </c>
      <c r="P9" t="s" s="123">
        <v>165</v>
      </c>
      <c r="Q9" t="s" s="123">
        <v>163</v>
      </c>
      <c r="R9" t="s" s="123">
        <v>170</v>
      </c>
      <c r="S9" t="s" s="123">
        <v>171</v>
      </c>
      <c r="T9" t="s" s="123">
        <v>172</v>
      </c>
      <c r="U9" t="s" s="123">
        <v>173</v>
      </c>
      <c r="V9" t="s" s="123">
        <v>174</v>
      </c>
      <c r="W9" t="s" s="123">
        <v>175</v>
      </c>
      <c r="X9" t="s" s="123">
        <v>176</v>
      </c>
      <c r="Y9" t="s" s="123">
        <v>177</v>
      </c>
    </row>
    <row r="10" ht="16" customHeight="1">
      <c r="A10" t="s" s="124">
        <v>178</v>
      </c>
      <c r="B10" s="125"/>
      <c r="C10" s="125"/>
      <c r="D10" s="125"/>
      <c r="E10" s="125"/>
      <c r="F10" s="125"/>
      <c r="G10" t="s" s="126">
        <v>179</v>
      </c>
      <c r="H10" s="125"/>
      <c r="I10" t="s" s="127">
        <v>180</v>
      </c>
      <c r="J10" t="s" s="126">
        <v>181</v>
      </c>
      <c r="K10" t="s" s="126">
        <v>182</v>
      </c>
      <c r="L10" t="s" s="126">
        <v>183</v>
      </c>
      <c r="M10" t="s" s="126">
        <v>183</v>
      </c>
      <c r="N10" t="s" s="127">
        <v>184</v>
      </c>
      <c r="O10" t="s" s="126">
        <v>185</v>
      </c>
      <c r="P10" t="s" s="126">
        <v>186</v>
      </c>
      <c r="Q10" t="s" s="127">
        <v>180</v>
      </c>
      <c r="R10" s="125"/>
      <c r="S10" t="s" s="126">
        <v>187</v>
      </c>
      <c r="T10" s="125"/>
      <c r="U10" t="s" s="126">
        <v>188</v>
      </c>
      <c r="V10" s="125"/>
      <c r="W10" s="125"/>
      <c r="X10" s="125"/>
      <c r="Y10" s="125"/>
    </row>
    <row r="11" ht="16" customHeight="1">
      <c r="A11" s="41"/>
      <c r="B11" s="125"/>
      <c r="C11" s="125"/>
      <c r="D11" s="125"/>
      <c r="E11" s="125"/>
      <c r="F11" s="125"/>
      <c r="G11" t="s" s="126">
        <v>189</v>
      </c>
      <c r="H11" s="125"/>
      <c r="I11" t="s" s="127">
        <v>190</v>
      </c>
      <c r="J11" s="125"/>
      <c r="K11" s="125"/>
      <c r="L11" s="125"/>
      <c r="M11" s="125"/>
      <c r="N11" s="125"/>
      <c r="O11" s="125"/>
      <c r="P11" s="125"/>
      <c r="Q11" t="s" s="127">
        <v>190</v>
      </c>
      <c r="R11" s="125"/>
      <c r="S11" s="125"/>
      <c r="T11" s="125"/>
      <c r="U11" s="125"/>
      <c r="V11" s="125"/>
      <c r="W11" s="125"/>
      <c r="X11" s="125"/>
      <c r="Y11" s="125"/>
    </row>
    <row r="12" ht="16" customHeight="1">
      <c r="A12" t="s" s="127">
        <v>191</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row>
    <row r="13" ht="101.65" customHeight="1">
      <c r="A13" t="s" s="128">
        <v>82</v>
      </c>
      <c r="B13" t="s" s="128">
        <v>192</v>
      </c>
      <c r="C13" s="129">
        <v>10</v>
      </c>
      <c r="D13" t="s" s="130">
        <v>193</v>
      </c>
      <c r="E13" t="s" s="128">
        <v>194</v>
      </c>
      <c r="F13" s="131">
        <v>250000</v>
      </c>
      <c r="G13" t="s" s="132">
        <v>195</v>
      </c>
      <c r="H13" t="s" s="132">
        <v>195</v>
      </c>
      <c r="I13" t="s" s="133">
        <v>180</v>
      </c>
      <c r="J13" t="s" s="132">
        <v>196</v>
      </c>
      <c r="K13" t="s" s="132">
        <v>196</v>
      </c>
      <c r="L13" t="s" s="132">
        <v>196</v>
      </c>
      <c r="M13" s="134">
        <v>45003</v>
      </c>
      <c r="N13" s="135">
        <v>44930</v>
      </c>
      <c r="O13" t="s" s="132">
        <v>196</v>
      </c>
      <c r="P13" t="s" s="132">
        <v>196</v>
      </c>
      <c r="Q13" t="s" s="133">
        <v>180</v>
      </c>
      <c r="R13" s="136">
        <f>F13</f>
        <v>250000</v>
      </c>
      <c r="S13" s="135">
        <v>45142</v>
      </c>
      <c r="T13" t="s" s="132">
        <v>196</v>
      </c>
      <c r="U13" s="134">
        <v>45032</v>
      </c>
      <c r="V13" s="134">
        <v>45039</v>
      </c>
      <c r="W13" s="134">
        <v>45073</v>
      </c>
      <c r="X13" s="135">
        <v>45083</v>
      </c>
      <c r="Y13" s="136">
        <f>R13</f>
        <v>250000</v>
      </c>
    </row>
    <row r="14" ht="32.1" customHeight="1">
      <c r="A14" t="s" s="128">
        <v>197</v>
      </c>
      <c r="B14" s="137"/>
      <c r="C14" s="138"/>
      <c r="D14" s="139"/>
      <c r="E14" s="137"/>
      <c r="F14" s="131">
        <f>F13*0.05</f>
        <v>12500</v>
      </c>
      <c r="G14" s="140"/>
      <c r="H14" s="140"/>
      <c r="I14" s="141"/>
      <c r="J14" s="140"/>
      <c r="K14" s="140"/>
      <c r="L14" s="140"/>
      <c r="M14" s="140"/>
      <c r="N14" s="135"/>
      <c r="O14" s="140"/>
      <c r="P14" s="140"/>
      <c r="Q14" s="141"/>
      <c r="R14" s="131">
        <f>R13*0.05</f>
        <v>12500</v>
      </c>
      <c r="S14" s="135"/>
      <c r="T14" s="140"/>
      <c r="U14" s="140"/>
      <c r="V14" s="140"/>
      <c r="W14" s="140"/>
      <c r="X14" s="135"/>
      <c r="Y14" s="131">
        <f>Y13*0.05</f>
        <v>12500</v>
      </c>
    </row>
    <row r="15" ht="15" customHeight="1">
      <c r="A15" s="142"/>
      <c r="B15" s="142"/>
      <c r="C15" s="142"/>
      <c r="D15" s="142"/>
      <c r="E15" s="142"/>
      <c r="F15" s="142"/>
      <c r="G15" s="142"/>
      <c r="H15" s="142"/>
      <c r="I15" s="141"/>
      <c r="J15" s="142"/>
      <c r="K15" s="142"/>
      <c r="L15" s="142"/>
      <c r="M15" s="142"/>
      <c r="N15" s="142"/>
      <c r="O15" s="142"/>
      <c r="P15" s="142"/>
      <c r="Q15" s="141"/>
      <c r="R15" s="142"/>
      <c r="S15" s="142"/>
      <c r="T15" s="142"/>
      <c r="U15" s="142"/>
      <c r="V15" s="142"/>
      <c r="W15" s="142"/>
      <c r="X15" s="142"/>
      <c r="Y15" s="142"/>
    </row>
    <row r="16" ht="15" customHeight="1">
      <c r="A16" t="s" s="143">
        <v>198</v>
      </c>
      <c r="B16" s="144"/>
      <c r="C16" s="144"/>
      <c r="D16" s="144"/>
      <c r="E16" s="144"/>
      <c r="F16" s="145">
        <f>SUM(F13:F14)</f>
        <v>262500</v>
      </c>
      <c r="G16" s="144"/>
      <c r="H16" s="144"/>
      <c r="I16" t="s" s="146">
        <v>180</v>
      </c>
      <c r="J16" s="144"/>
      <c r="K16" s="144"/>
      <c r="L16" s="144"/>
      <c r="M16" s="144"/>
      <c r="N16" s="144"/>
      <c r="O16" s="144"/>
      <c r="P16" s="144"/>
      <c r="Q16" t="s" s="146">
        <v>180</v>
      </c>
      <c r="R16" s="145">
        <f>SUM(R13:R14)</f>
        <v>262500</v>
      </c>
      <c r="S16" s="144"/>
      <c r="T16" s="144"/>
      <c r="U16" s="144"/>
      <c r="V16" s="144"/>
      <c r="W16" s="144"/>
      <c r="X16" s="144"/>
      <c r="Y16" s="145">
        <f>SUM(Y13:Y14)</f>
        <v>262500</v>
      </c>
    </row>
    <row r="17" ht="15" customHeight="1">
      <c r="A17" s="144"/>
      <c r="B17" s="144"/>
      <c r="C17" s="144"/>
      <c r="D17" s="144"/>
      <c r="E17" s="144"/>
      <c r="F17" s="147"/>
      <c r="G17" s="144"/>
      <c r="H17" s="144"/>
      <c r="I17" t="s" s="146">
        <v>190</v>
      </c>
      <c r="J17" s="144"/>
      <c r="K17" s="144"/>
      <c r="L17" s="144"/>
      <c r="M17" s="144"/>
      <c r="N17" s="144"/>
      <c r="O17" s="144"/>
      <c r="P17" s="144"/>
      <c r="Q17" t="s" s="146">
        <v>190</v>
      </c>
      <c r="R17" s="147"/>
      <c r="S17" s="144"/>
      <c r="T17" s="144"/>
      <c r="U17" s="144"/>
      <c r="V17" s="144"/>
      <c r="W17" s="144"/>
      <c r="X17" s="144"/>
      <c r="Y17" s="147"/>
    </row>
    <row r="18" ht="16" customHeight="1">
      <c r="A18" t="s" s="148">
        <v>199</v>
      </c>
      <c r="B18" s="149"/>
      <c r="C18" t="s" s="150">
        <v>140</v>
      </c>
      <c r="D18" s="107"/>
      <c r="E18" s="107"/>
      <c r="F18" s="107"/>
      <c r="G18" s="107"/>
      <c r="H18" s="107"/>
      <c r="I18" s="107"/>
      <c r="J18" s="107"/>
      <c r="K18" s="107"/>
      <c r="L18" s="107"/>
      <c r="M18" s="107"/>
      <c r="N18" s="107"/>
      <c r="O18" s="107"/>
      <c r="P18" s="107"/>
      <c r="Q18" s="107"/>
      <c r="R18" s="107"/>
      <c r="S18" s="107"/>
      <c r="T18" s="107"/>
      <c r="U18" s="107"/>
      <c r="V18" s="107"/>
      <c r="W18" s="107"/>
      <c r="X18" s="107"/>
      <c r="Y18" s="107"/>
    </row>
    <row r="19" ht="16" customHeight="1">
      <c r="A19" s="151"/>
      <c r="B19" t="s" s="152">
        <v>200</v>
      </c>
      <c r="C19" s="100"/>
      <c r="D19" s="153"/>
      <c r="E19" s="153"/>
      <c r="F19" s="153"/>
      <c r="G19" s="153"/>
      <c r="H19" s="153"/>
      <c r="I19" s="153"/>
      <c r="J19" s="153"/>
      <c r="K19" s="153"/>
      <c r="L19" s="153"/>
      <c r="M19" s="153"/>
      <c r="N19" s="153"/>
      <c r="O19" s="153"/>
      <c r="P19" s="153"/>
      <c r="Q19" s="153"/>
      <c r="R19" s="153"/>
      <c r="S19" s="153"/>
      <c r="T19" s="153"/>
      <c r="U19" s="153"/>
      <c r="V19" s="153"/>
      <c r="W19" s="153"/>
      <c r="X19" s="153"/>
      <c r="Y19" s="154"/>
    </row>
    <row r="20" ht="16" customHeight="1">
      <c r="A20" s="155"/>
      <c r="B20" s="156">
        <v>1</v>
      </c>
      <c r="C20" t="s" s="157">
        <v>201</v>
      </c>
      <c r="D20" s="158"/>
      <c r="E20" s="159"/>
      <c r="F20" s="159"/>
      <c r="G20" s="159"/>
      <c r="H20" s="159"/>
      <c r="I20" s="159"/>
      <c r="J20" s="159"/>
      <c r="K20" s="159"/>
      <c r="L20" s="159"/>
      <c r="M20" s="159"/>
      <c r="N20" s="159"/>
      <c r="O20" s="159"/>
      <c r="P20" s="159"/>
      <c r="Q20" s="159"/>
      <c r="R20" s="159"/>
      <c r="S20" s="159"/>
      <c r="T20" s="159"/>
      <c r="U20" s="159"/>
      <c r="V20" s="159"/>
      <c r="W20" s="159"/>
      <c r="X20" s="160"/>
      <c r="Y20" s="101"/>
    </row>
    <row r="21" ht="16" customHeight="1">
      <c r="A21" s="155"/>
      <c r="B21" s="156">
        <v>2</v>
      </c>
      <c r="C21" t="s" s="157">
        <v>202</v>
      </c>
      <c r="D21" s="161"/>
      <c r="E21" s="162"/>
      <c r="F21" s="162"/>
      <c r="G21" s="162"/>
      <c r="H21" s="162"/>
      <c r="I21" s="162"/>
      <c r="J21" s="162"/>
      <c r="K21" s="162"/>
      <c r="L21" s="162"/>
      <c r="M21" s="162"/>
      <c r="N21" s="162"/>
      <c r="O21" s="162"/>
      <c r="P21" s="162"/>
      <c r="Q21" s="162"/>
      <c r="R21" s="162"/>
      <c r="S21" s="162"/>
      <c r="T21" s="162"/>
      <c r="U21" s="162"/>
      <c r="V21" s="162"/>
      <c r="W21" s="162"/>
      <c r="X21" s="163"/>
      <c r="Y21" s="101"/>
    </row>
    <row r="22" ht="16" customHeight="1">
      <c r="A22" s="164"/>
      <c r="B22" s="165">
        <v>3</v>
      </c>
      <c r="C22" t="s" s="166">
        <v>203</v>
      </c>
      <c r="D22" s="161"/>
      <c r="E22" s="162"/>
      <c r="F22" s="162"/>
      <c r="G22" s="162"/>
      <c r="H22" s="162"/>
      <c r="I22" s="162"/>
      <c r="J22" s="162"/>
      <c r="K22" s="162"/>
      <c r="L22" s="162"/>
      <c r="M22" s="162"/>
      <c r="N22" s="162"/>
      <c r="O22" s="162"/>
      <c r="P22" s="162"/>
      <c r="Q22" s="162"/>
      <c r="R22" s="162"/>
      <c r="S22" s="162"/>
      <c r="T22" s="162"/>
      <c r="U22" s="162"/>
      <c r="V22" s="162"/>
      <c r="W22" s="162"/>
      <c r="X22" s="163"/>
      <c r="Y22" s="167"/>
    </row>
  </sheetData>
  <mergeCells count="10">
    <mergeCell ref="C20:X20"/>
    <mergeCell ref="C21:X21"/>
    <mergeCell ref="C22:X22"/>
    <mergeCell ref="J7:K8"/>
    <mergeCell ref="C8:H8"/>
    <mergeCell ref="M8:N8"/>
    <mergeCell ref="O8:P8"/>
    <mergeCell ref="R8:U8"/>
    <mergeCell ref="V8:Y8"/>
    <mergeCell ref="A10:A11"/>
  </mergeCells>
  <pageMargins left="1" right="1" top="1" bottom="1" header="0.25" footer="0.25"/>
  <pageSetup firstPageNumber="1" fitToHeight="1" fitToWidth="1" scale="42" useFirstPageNumber="0" orientation="landscape" pageOrder="downThenOver"/>
  <headerFooter>
    <oddFooter>&amp;L&amp;"Arial,Italic"&amp;11&amp;K000000CEFOR 2023 Consolidated Work and Procurement Plans_10Jan2023&amp;R&amp;"Helvetica,Regular"&amp;12&amp;K000000&amp;P</oddFooter>
  </headerFooter>
</worksheet>
</file>

<file path=xl/worksheets/sheet4.xml><?xml version="1.0" encoding="utf-8"?>
<worksheet xmlns:r="http://schemas.openxmlformats.org/officeDocument/2006/relationships" xmlns="http://schemas.openxmlformats.org/spreadsheetml/2006/main">
  <dimension ref="A1:Y35"/>
  <sheetViews>
    <sheetView workbookViewId="0" showGridLines="0" defaultGridColor="1"/>
  </sheetViews>
  <sheetFormatPr defaultColWidth="12.6667" defaultRowHeight="15" customHeight="1" outlineLevelRow="0" outlineLevelCol="0"/>
  <cols>
    <col min="1" max="1" width="34" style="168" customWidth="1"/>
    <col min="2" max="2" width="13.1719" style="168" customWidth="1"/>
    <col min="3" max="3" width="8.67188" style="168" customWidth="1"/>
    <col min="4" max="4" width="14.4375" style="168" customWidth="1"/>
    <col min="5" max="5" width="14.8516" style="168" customWidth="1"/>
    <col min="6" max="6" width="12.6719" style="168" customWidth="1"/>
    <col min="7" max="7" width="10.1719" style="168" customWidth="1"/>
    <col min="8" max="8" width="9" style="168" customWidth="1"/>
    <col min="9" max="9" width="11.8516" style="168" customWidth="1"/>
    <col min="10" max="10" width="10.1719" style="168" customWidth="1"/>
    <col min="11" max="11" width="12.6719" style="168" customWidth="1"/>
    <col min="12" max="12" width="10.8516" style="168" customWidth="1"/>
    <col min="13" max="13" width="12.1719" style="168" customWidth="1"/>
    <col min="14" max="16" width="12.6719" style="168" customWidth="1"/>
    <col min="17" max="17" width="14.0938" style="168" customWidth="1"/>
    <col min="18" max="23" width="12.6719" style="168" customWidth="1"/>
    <col min="24" max="24" width="14" style="168" customWidth="1"/>
    <col min="25" max="25" width="12.6719" style="168" customWidth="1"/>
    <col min="26" max="16384" width="12.6719" style="168" customWidth="1"/>
  </cols>
  <sheetData>
    <row r="1" ht="16" customHeight="1">
      <c r="A1" t="s" s="7">
        <v>205</v>
      </c>
      <c r="B1" s="94"/>
      <c r="C1" s="96"/>
      <c r="D1" s="96"/>
      <c r="E1" s="96"/>
      <c r="F1" s="96"/>
      <c r="G1" s="96"/>
      <c r="H1" s="96"/>
      <c r="I1" s="96"/>
      <c r="J1" s="96"/>
      <c r="K1" s="96"/>
      <c r="L1" s="96"/>
      <c r="M1" s="96"/>
      <c r="N1" s="96"/>
      <c r="O1" s="96"/>
      <c r="P1" s="96"/>
      <c r="Q1" s="96"/>
      <c r="R1" s="96"/>
      <c r="S1" s="96"/>
      <c r="T1" s="96"/>
      <c r="U1" s="96"/>
      <c r="V1" s="96"/>
      <c r="W1" s="96"/>
      <c r="X1" s="96"/>
      <c r="Y1" s="97"/>
    </row>
    <row r="2" ht="16" customHeight="1">
      <c r="A2" t="s" s="10">
        <v>8</v>
      </c>
      <c r="B2" s="98"/>
      <c r="C2" s="100"/>
      <c r="D2" s="100"/>
      <c r="E2" s="100"/>
      <c r="F2" s="100"/>
      <c r="G2" s="100"/>
      <c r="H2" s="100"/>
      <c r="I2" s="100"/>
      <c r="J2" s="100"/>
      <c r="K2" s="100"/>
      <c r="L2" s="100"/>
      <c r="M2" s="100"/>
      <c r="N2" s="100"/>
      <c r="O2" s="100"/>
      <c r="P2" s="100"/>
      <c r="Q2" s="100"/>
      <c r="R2" s="100"/>
      <c r="S2" s="100"/>
      <c r="T2" s="100"/>
      <c r="U2" s="100"/>
      <c r="V2" s="100"/>
      <c r="W2" s="100"/>
      <c r="X2" s="100"/>
      <c r="Y2" s="101"/>
    </row>
    <row r="3" ht="16" customHeight="1">
      <c r="A3" t="s" s="13">
        <v>9</v>
      </c>
      <c r="B3" s="98"/>
      <c r="C3" s="100"/>
      <c r="D3" s="100"/>
      <c r="E3" s="100"/>
      <c r="F3" s="100"/>
      <c r="G3" s="100"/>
      <c r="H3" s="100"/>
      <c r="I3" s="100"/>
      <c r="J3" s="100"/>
      <c r="K3" s="100"/>
      <c r="L3" s="100"/>
      <c r="M3" s="100"/>
      <c r="N3" s="100"/>
      <c r="O3" s="100"/>
      <c r="P3" s="100"/>
      <c r="Q3" s="100"/>
      <c r="R3" s="100"/>
      <c r="S3" s="100"/>
      <c r="T3" s="100"/>
      <c r="U3" s="100"/>
      <c r="V3" s="100"/>
      <c r="W3" s="100"/>
      <c r="X3" s="100"/>
      <c r="Y3" s="101"/>
    </row>
    <row r="4" ht="16" customHeight="1">
      <c r="A4" t="s" s="13">
        <v>145</v>
      </c>
      <c r="B4" s="98"/>
      <c r="C4" s="100"/>
      <c r="D4" s="100"/>
      <c r="E4" s="100"/>
      <c r="F4" s="100"/>
      <c r="G4" s="100"/>
      <c r="H4" s="100"/>
      <c r="I4" s="100"/>
      <c r="J4" s="100"/>
      <c r="K4" s="100"/>
      <c r="L4" s="100"/>
      <c r="M4" s="100"/>
      <c r="N4" s="100"/>
      <c r="O4" s="100"/>
      <c r="P4" s="100"/>
      <c r="Q4" s="100"/>
      <c r="R4" s="100"/>
      <c r="S4" s="100"/>
      <c r="T4" s="100"/>
      <c r="U4" s="100"/>
      <c r="V4" s="100"/>
      <c r="W4" s="100"/>
      <c r="X4" s="100"/>
      <c r="Y4" s="101"/>
    </row>
    <row r="5" ht="16" customHeight="1">
      <c r="A5" t="s" s="13">
        <v>206</v>
      </c>
      <c r="B5" s="98"/>
      <c r="C5" s="100"/>
      <c r="D5" s="100"/>
      <c r="E5" s="100"/>
      <c r="F5" s="100"/>
      <c r="G5" s="100"/>
      <c r="H5" s="100"/>
      <c r="I5" s="100"/>
      <c r="J5" s="100"/>
      <c r="K5" s="100"/>
      <c r="L5" s="100"/>
      <c r="M5" s="100"/>
      <c r="N5" s="100"/>
      <c r="O5" s="100"/>
      <c r="P5" s="100"/>
      <c r="Q5" s="100"/>
      <c r="R5" s="100"/>
      <c r="S5" s="100"/>
      <c r="T5" s="100"/>
      <c r="U5" s="100"/>
      <c r="V5" s="100"/>
      <c r="W5" s="100"/>
      <c r="X5" s="100"/>
      <c r="Y5" s="101"/>
    </row>
    <row r="6" ht="16" customHeight="1">
      <c r="A6" s="102"/>
      <c r="B6" s="103"/>
      <c r="C6" s="105"/>
      <c r="D6" s="105"/>
      <c r="E6" s="105"/>
      <c r="F6" s="105"/>
      <c r="G6" s="105"/>
      <c r="H6" s="105"/>
      <c r="I6" s="105"/>
      <c r="J6" s="105"/>
      <c r="K6" s="105"/>
      <c r="L6" s="105"/>
      <c r="M6" s="105"/>
      <c r="N6" s="105"/>
      <c r="O6" s="105"/>
      <c r="P6" s="105"/>
      <c r="Q6" s="105"/>
      <c r="R6" s="105"/>
      <c r="S6" s="105"/>
      <c r="T6" s="105"/>
      <c r="U6" s="105"/>
      <c r="V6" s="105"/>
      <c r="W6" s="105"/>
      <c r="X6" s="105"/>
      <c r="Y6" s="106"/>
    </row>
    <row r="7" ht="22.7" customHeight="1">
      <c r="A7" t="s" s="113">
        <v>40</v>
      </c>
      <c r="B7" s="169"/>
      <c r="C7" t="s" s="170">
        <v>207</v>
      </c>
      <c r="D7" s="116"/>
      <c r="E7" s="117"/>
      <c r="F7" s="117"/>
      <c r="G7" s="118"/>
      <c r="H7" s="169"/>
      <c r="I7" s="171"/>
      <c r="J7" s="27"/>
      <c r="K7" t="s" s="123">
        <v>150</v>
      </c>
      <c r="L7" t="s" s="170">
        <v>151</v>
      </c>
      <c r="M7" s="27"/>
      <c r="N7" t="s" s="170">
        <v>152</v>
      </c>
      <c r="O7" s="27"/>
      <c r="P7" s="169"/>
      <c r="Q7" t="s" s="170">
        <v>153</v>
      </c>
      <c r="R7" s="116"/>
      <c r="S7" s="117"/>
      <c r="T7" s="118"/>
      <c r="U7" t="s" s="170">
        <v>154</v>
      </c>
      <c r="V7" s="116"/>
      <c r="W7" s="117"/>
      <c r="X7" s="118"/>
      <c r="Y7" t="s" s="174">
        <v>208</v>
      </c>
    </row>
    <row r="8" ht="32.7" customHeight="1">
      <c r="A8" t="s" s="172">
        <v>155</v>
      </c>
      <c r="B8" t="s" s="123">
        <v>156</v>
      </c>
      <c r="C8" t="s" s="123">
        <v>157</v>
      </c>
      <c r="D8" t="s" s="123">
        <v>209</v>
      </c>
      <c r="E8" t="s" s="123">
        <v>159</v>
      </c>
      <c r="F8" t="s" s="123">
        <v>161</v>
      </c>
      <c r="G8" t="s" s="123">
        <v>162</v>
      </c>
      <c r="H8" t="s" s="123">
        <v>163</v>
      </c>
      <c r="I8" t="s" s="123">
        <v>164</v>
      </c>
      <c r="J8" t="s" s="123">
        <v>165</v>
      </c>
      <c r="K8" t="s" s="123">
        <v>166</v>
      </c>
      <c r="L8" t="s" s="123">
        <v>167</v>
      </c>
      <c r="M8" t="s" s="123">
        <v>168</v>
      </c>
      <c r="N8" t="s" s="123">
        <v>169</v>
      </c>
      <c r="O8" t="s" s="123">
        <v>165</v>
      </c>
      <c r="P8" t="s" s="172">
        <v>163</v>
      </c>
      <c r="Q8" t="s" s="123">
        <v>210</v>
      </c>
      <c r="R8" t="s" s="123">
        <v>171</v>
      </c>
      <c r="S8" t="s" s="123">
        <v>211</v>
      </c>
      <c r="T8" t="s" s="123">
        <v>173</v>
      </c>
      <c r="U8" t="s" s="176">
        <v>212</v>
      </c>
      <c r="V8" t="s" s="176">
        <v>213</v>
      </c>
      <c r="W8" t="s" s="176">
        <v>214</v>
      </c>
      <c r="X8" t="s" s="175">
        <v>215</v>
      </c>
      <c r="Y8" s="41"/>
    </row>
    <row r="9" ht="16" customHeight="1">
      <c r="A9" t="s" s="124">
        <v>178</v>
      </c>
      <c r="B9" s="125"/>
      <c r="C9" s="125"/>
      <c r="D9" s="125"/>
      <c r="E9" s="125"/>
      <c r="F9" t="s" s="126">
        <v>179</v>
      </c>
      <c r="G9" s="125"/>
      <c r="H9" t="s" s="127">
        <v>180</v>
      </c>
      <c r="I9" t="s" s="126">
        <v>181</v>
      </c>
      <c r="J9" t="s" s="126">
        <v>182</v>
      </c>
      <c r="K9" t="s" s="126">
        <v>183</v>
      </c>
      <c r="L9" t="s" s="127">
        <v>184</v>
      </c>
      <c r="M9" t="s" s="126">
        <v>185</v>
      </c>
      <c r="N9" t="s" s="126">
        <v>186</v>
      </c>
      <c r="O9" t="s" s="126">
        <v>182</v>
      </c>
      <c r="P9" t="s" s="127">
        <v>180</v>
      </c>
      <c r="Q9" s="125"/>
      <c r="R9" t="s" s="126">
        <v>187</v>
      </c>
      <c r="S9" s="125"/>
      <c r="T9" t="s" s="126">
        <v>188</v>
      </c>
      <c r="U9" s="125"/>
      <c r="V9" s="125"/>
      <c r="W9" s="125"/>
      <c r="X9" s="125"/>
      <c r="Y9" s="125"/>
    </row>
    <row r="10" ht="16" customHeight="1">
      <c r="A10" s="41"/>
      <c r="B10" s="125"/>
      <c r="C10" s="125"/>
      <c r="D10" s="125"/>
      <c r="E10" s="125"/>
      <c r="F10" t="s" s="126">
        <v>189</v>
      </c>
      <c r="G10" s="125"/>
      <c r="H10" t="s" s="127">
        <v>190</v>
      </c>
      <c r="I10" s="125"/>
      <c r="J10" s="125"/>
      <c r="K10" s="125"/>
      <c r="L10" s="125"/>
      <c r="M10" s="125"/>
      <c r="N10" s="125"/>
      <c r="O10" s="125"/>
      <c r="P10" t="s" s="127">
        <v>190</v>
      </c>
      <c r="Q10" s="125"/>
      <c r="R10" s="125"/>
      <c r="S10" s="125"/>
      <c r="T10" s="125"/>
      <c r="U10" s="125"/>
      <c r="V10" s="125"/>
      <c r="W10" s="125"/>
      <c r="X10" s="125"/>
      <c r="Y10" s="125"/>
    </row>
    <row r="11" ht="16" customHeight="1">
      <c r="A11" t="s" s="127">
        <v>191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row>
    <row r="12" ht="57.65" customHeight="1">
      <c r="A12" t="s" s="128">
        <v>216</v>
      </c>
      <c r="B12" t="s" s="128">
        <v>217</v>
      </c>
      <c r="C12" t="s" s="177">
        <v>218</v>
      </c>
      <c r="D12" s="178">
        <v>35000</v>
      </c>
      <c r="E12" t="s" s="132">
        <v>219</v>
      </c>
      <c r="F12" t="s" s="132">
        <v>195</v>
      </c>
      <c r="G12" t="s" s="132">
        <v>195</v>
      </c>
      <c r="H12" t="s" s="133">
        <v>180</v>
      </c>
      <c r="I12" t="s" s="132">
        <v>196</v>
      </c>
      <c r="J12" t="s" s="132">
        <v>196</v>
      </c>
      <c r="K12" t="s" s="132">
        <v>196</v>
      </c>
      <c r="L12" s="134">
        <v>44946</v>
      </c>
      <c r="M12" s="134">
        <v>44960</v>
      </c>
      <c r="N12" t="s" s="132">
        <v>196</v>
      </c>
      <c r="O12" t="s" s="132">
        <v>196</v>
      </c>
      <c r="P12" t="s" s="133">
        <v>180</v>
      </c>
      <c r="Q12" s="179">
        <f>D12</f>
        <v>35000</v>
      </c>
      <c r="R12" s="134">
        <v>44967</v>
      </c>
      <c r="S12" t="s" s="132">
        <v>196</v>
      </c>
      <c r="T12" s="134">
        <v>44974</v>
      </c>
      <c r="U12" t="s" s="132">
        <v>196</v>
      </c>
      <c r="V12" t="s" s="128">
        <v>220</v>
      </c>
      <c r="W12" t="s" s="128">
        <v>221</v>
      </c>
      <c r="X12" s="179">
        <f>Q12</f>
        <v>35000</v>
      </c>
      <c r="Y12" t="s" s="180">
        <v>222</v>
      </c>
    </row>
    <row r="13" ht="15" customHeight="1">
      <c r="A13" s="181"/>
      <c r="B13" s="181"/>
      <c r="C13" s="142"/>
      <c r="D13" s="182"/>
      <c r="E13" s="142"/>
      <c r="F13" s="142"/>
      <c r="G13" s="142"/>
      <c r="H13" s="142"/>
      <c r="I13" s="142"/>
      <c r="J13" s="142"/>
      <c r="K13" s="142"/>
      <c r="L13" s="142"/>
      <c r="M13" s="142"/>
      <c r="N13" s="142"/>
      <c r="O13" s="142"/>
      <c r="P13" s="142"/>
      <c r="Q13" s="182"/>
      <c r="R13" s="142"/>
      <c r="S13" s="142"/>
      <c r="T13" s="142"/>
      <c r="U13" s="142"/>
      <c r="V13" s="181"/>
      <c r="W13" s="181"/>
      <c r="X13" s="142"/>
      <c r="Y13" s="183"/>
    </row>
    <row r="14" ht="46.65" customHeight="1">
      <c r="A14" t="s" s="128">
        <v>223</v>
      </c>
      <c r="B14" t="s" s="128">
        <v>224</v>
      </c>
      <c r="C14" s="129">
        <v>2</v>
      </c>
      <c r="D14" s="178">
        <v>40000</v>
      </c>
      <c r="E14" t="s" s="132">
        <v>225</v>
      </c>
      <c r="F14" t="s" s="132">
        <v>195</v>
      </c>
      <c r="G14" t="s" s="132">
        <v>195</v>
      </c>
      <c r="H14" t="s" s="133">
        <v>180</v>
      </c>
      <c r="I14" t="s" s="132">
        <v>196</v>
      </c>
      <c r="J14" t="s" s="132">
        <v>196</v>
      </c>
      <c r="K14" t="s" s="132">
        <v>196</v>
      </c>
      <c r="L14" s="134">
        <v>44946</v>
      </c>
      <c r="M14" s="134">
        <v>44960</v>
      </c>
      <c r="N14" t="s" s="132">
        <v>196</v>
      </c>
      <c r="O14" t="s" s="132">
        <v>196</v>
      </c>
      <c r="P14" t="s" s="133">
        <v>180</v>
      </c>
      <c r="Q14" s="179">
        <f>D14</f>
        <v>40000</v>
      </c>
      <c r="R14" s="134">
        <v>44967</v>
      </c>
      <c r="S14" t="s" s="132">
        <v>196</v>
      </c>
      <c r="T14" s="134">
        <v>44974</v>
      </c>
      <c r="U14" t="s" s="132">
        <v>196</v>
      </c>
      <c r="V14" t="s" s="128">
        <v>220</v>
      </c>
      <c r="W14" t="s" s="128">
        <v>221</v>
      </c>
      <c r="X14" s="179">
        <f>Q14</f>
        <v>40000</v>
      </c>
      <c r="Y14" t="s" s="180">
        <v>226</v>
      </c>
    </row>
    <row r="15" ht="15" customHeight="1">
      <c r="A15" s="181"/>
      <c r="B15" s="181"/>
      <c r="C15" s="142"/>
      <c r="D15" s="182"/>
      <c r="E15" s="142"/>
      <c r="F15" s="142"/>
      <c r="G15" s="142"/>
      <c r="H15" s="142"/>
      <c r="I15" s="142"/>
      <c r="J15" s="142"/>
      <c r="K15" s="142"/>
      <c r="L15" s="142"/>
      <c r="M15" s="142"/>
      <c r="N15" s="142"/>
      <c r="O15" s="142"/>
      <c r="P15" s="142"/>
      <c r="Q15" s="182"/>
      <c r="R15" s="142"/>
      <c r="S15" s="142"/>
      <c r="T15" s="142"/>
      <c r="U15" s="142"/>
      <c r="V15" s="142"/>
      <c r="W15" s="142"/>
      <c r="X15" s="142"/>
      <c r="Y15" s="183"/>
    </row>
    <row r="16" ht="35.65" customHeight="1">
      <c r="A16" t="s" s="128">
        <v>46</v>
      </c>
      <c r="B16" t="s" s="128">
        <v>227</v>
      </c>
      <c r="C16" s="129">
        <v>3</v>
      </c>
      <c r="D16" s="178">
        <v>150000</v>
      </c>
      <c r="E16" t="s" s="132">
        <v>225</v>
      </c>
      <c r="F16" t="s" s="132">
        <v>195</v>
      </c>
      <c r="G16" t="s" s="132">
        <v>195</v>
      </c>
      <c r="H16" t="s" s="133">
        <v>180</v>
      </c>
      <c r="I16" t="s" s="132">
        <v>196</v>
      </c>
      <c r="J16" t="s" s="132">
        <v>196</v>
      </c>
      <c r="K16" s="135">
        <v>45109</v>
      </c>
      <c r="L16" s="134">
        <v>44978</v>
      </c>
      <c r="M16" s="135">
        <v>45020</v>
      </c>
      <c r="N16" t="s" s="132">
        <v>196</v>
      </c>
      <c r="O16" t="s" s="132">
        <v>196</v>
      </c>
      <c r="P16" t="s" s="133">
        <v>180</v>
      </c>
      <c r="Q16" s="179">
        <f>D16</f>
        <v>150000</v>
      </c>
      <c r="R16" s="135">
        <v>45234</v>
      </c>
      <c r="S16" s="135">
        <v>45234</v>
      </c>
      <c r="T16" s="134">
        <v>45034</v>
      </c>
      <c r="U16" s="134">
        <v>45041</v>
      </c>
      <c r="V16" s="134">
        <v>45070</v>
      </c>
      <c r="W16" s="135">
        <v>45083</v>
      </c>
      <c r="X16" s="179">
        <f>Q16</f>
        <v>150000</v>
      </c>
      <c r="Y16" t="s" s="180">
        <v>228</v>
      </c>
    </row>
    <row r="17" ht="15" customHeight="1">
      <c r="A17" s="181"/>
      <c r="B17" s="181"/>
      <c r="C17" s="142"/>
      <c r="D17" s="182"/>
      <c r="E17" s="142"/>
      <c r="F17" s="142"/>
      <c r="G17" s="142"/>
      <c r="H17" s="142"/>
      <c r="I17" s="142"/>
      <c r="J17" s="142"/>
      <c r="K17" s="142"/>
      <c r="L17" s="142"/>
      <c r="M17" s="142"/>
      <c r="N17" s="142"/>
      <c r="O17" s="142"/>
      <c r="P17" s="142"/>
      <c r="Q17" s="182"/>
      <c r="R17" s="142"/>
      <c r="S17" s="142"/>
      <c r="T17" s="142"/>
      <c r="U17" s="142"/>
      <c r="V17" s="142"/>
      <c r="W17" s="142"/>
      <c r="X17" s="142"/>
      <c r="Y17" s="183"/>
    </row>
    <row r="18" ht="51" customHeight="1">
      <c r="A18" t="s" s="184">
        <v>51</v>
      </c>
      <c r="B18" t="s" s="128">
        <v>229</v>
      </c>
      <c r="C18" s="129">
        <v>4</v>
      </c>
      <c r="D18" s="178">
        <v>70000</v>
      </c>
      <c r="E18" t="s" s="132">
        <v>225</v>
      </c>
      <c r="F18" t="s" s="132">
        <v>195</v>
      </c>
      <c r="G18" t="s" s="132">
        <v>195</v>
      </c>
      <c r="H18" t="s" s="133">
        <v>180</v>
      </c>
      <c r="I18" t="s" s="132">
        <v>196</v>
      </c>
      <c r="J18" t="s" s="132">
        <v>196</v>
      </c>
      <c r="K18" s="135">
        <v>45109</v>
      </c>
      <c r="L18" s="134">
        <v>44978</v>
      </c>
      <c r="M18" s="135">
        <v>45020</v>
      </c>
      <c r="N18" t="s" s="132">
        <v>196</v>
      </c>
      <c r="O18" t="s" s="132">
        <v>196</v>
      </c>
      <c r="P18" t="s" s="133">
        <v>180</v>
      </c>
      <c r="Q18" s="179">
        <f>D18</f>
        <v>70000</v>
      </c>
      <c r="R18" s="135">
        <v>45027</v>
      </c>
      <c r="S18" s="135">
        <v>45027</v>
      </c>
      <c r="T18" s="134">
        <v>45034</v>
      </c>
      <c r="U18" s="134">
        <v>45041</v>
      </c>
      <c r="V18" s="134">
        <v>45070</v>
      </c>
      <c r="W18" s="135">
        <v>45083</v>
      </c>
      <c r="X18" s="179">
        <f>Q18</f>
        <v>70000</v>
      </c>
      <c r="Y18" t="s" s="180">
        <v>228</v>
      </c>
    </row>
    <row r="19" ht="15" customHeight="1">
      <c r="A19" s="181"/>
      <c r="B19" s="181"/>
      <c r="C19" s="142"/>
      <c r="D19" s="182"/>
      <c r="E19" s="142"/>
      <c r="F19" s="142"/>
      <c r="G19" s="142"/>
      <c r="H19" s="142"/>
      <c r="I19" s="142"/>
      <c r="J19" s="142"/>
      <c r="K19" s="142"/>
      <c r="L19" s="142"/>
      <c r="M19" s="142"/>
      <c r="N19" s="142"/>
      <c r="O19" s="142"/>
      <c r="P19" s="142"/>
      <c r="Q19" s="182"/>
      <c r="R19" s="142"/>
      <c r="S19" s="142"/>
      <c r="T19" s="142"/>
      <c r="U19" s="142"/>
      <c r="V19" s="142"/>
      <c r="W19" s="142"/>
      <c r="X19" s="142"/>
      <c r="Y19" s="183"/>
    </row>
    <row r="20" ht="41.3" customHeight="1">
      <c r="A20" t="s" s="128">
        <v>55</v>
      </c>
      <c r="B20" t="s" s="128">
        <v>230</v>
      </c>
      <c r="C20" s="129">
        <v>5</v>
      </c>
      <c r="D20" s="178">
        <v>95000</v>
      </c>
      <c r="E20" t="s" s="132">
        <v>225</v>
      </c>
      <c r="F20" t="s" s="132">
        <v>195</v>
      </c>
      <c r="G20" t="s" s="132">
        <v>195</v>
      </c>
      <c r="H20" t="s" s="133">
        <v>180</v>
      </c>
      <c r="I20" t="s" s="132">
        <v>196</v>
      </c>
      <c r="J20" t="s" s="132">
        <v>196</v>
      </c>
      <c r="K20" t="s" s="132">
        <v>196</v>
      </c>
      <c r="L20" s="134">
        <v>44946</v>
      </c>
      <c r="M20" s="134">
        <v>44960</v>
      </c>
      <c r="N20" t="s" s="132">
        <v>196</v>
      </c>
      <c r="O20" t="s" s="132">
        <v>196</v>
      </c>
      <c r="P20" t="s" s="133">
        <v>180</v>
      </c>
      <c r="Q20" s="179">
        <f>D20</f>
        <v>95000</v>
      </c>
      <c r="R20" s="134">
        <v>44967</v>
      </c>
      <c r="S20" t="s" s="132">
        <v>196</v>
      </c>
      <c r="T20" s="134">
        <v>44974</v>
      </c>
      <c r="U20" t="s" s="132">
        <v>196</v>
      </c>
      <c r="V20" t="s" s="128">
        <v>220</v>
      </c>
      <c r="W20" t="s" s="128">
        <v>221</v>
      </c>
      <c r="X20" s="179">
        <f>Q20</f>
        <v>95000</v>
      </c>
      <c r="Y20" t="s" s="180">
        <v>231</v>
      </c>
    </row>
    <row r="21" ht="15" customHeight="1">
      <c r="A21" s="181"/>
      <c r="B21" s="181"/>
      <c r="C21" s="142"/>
      <c r="D21" s="182"/>
      <c r="E21" s="142"/>
      <c r="F21" s="142"/>
      <c r="G21" s="142"/>
      <c r="H21" s="142"/>
      <c r="I21" s="142"/>
      <c r="J21" s="142"/>
      <c r="K21" s="142"/>
      <c r="L21" s="142"/>
      <c r="M21" s="142"/>
      <c r="N21" s="142"/>
      <c r="O21" s="142"/>
      <c r="P21" s="142"/>
      <c r="Q21" s="182"/>
      <c r="R21" s="142"/>
      <c r="S21" s="142"/>
      <c r="T21" s="142"/>
      <c r="U21" s="142"/>
      <c r="V21" s="142"/>
      <c r="W21" s="142"/>
      <c r="X21" s="142"/>
      <c r="Y21" s="183"/>
    </row>
    <row r="22" ht="35.65" customHeight="1">
      <c r="A22" t="s" s="128">
        <v>59</v>
      </c>
      <c r="B22" t="s" s="128">
        <v>232</v>
      </c>
      <c r="C22" s="129">
        <v>6</v>
      </c>
      <c r="D22" s="178">
        <v>20000</v>
      </c>
      <c r="E22" t="s" s="132">
        <v>225</v>
      </c>
      <c r="F22" t="s" s="132">
        <v>195</v>
      </c>
      <c r="G22" t="s" s="132">
        <v>195</v>
      </c>
      <c r="H22" t="s" s="133">
        <v>180</v>
      </c>
      <c r="I22" t="s" s="132">
        <v>196</v>
      </c>
      <c r="J22" t="s" s="132">
        <v>196</v>
      </c>
      <c r="K22" t="s" s="132">
        <v>196</v>
      </c>
      <c r="L22" s="134">
        <v>44946</v>
      </c>
      <c r="M22" s="134">
        <v>44960</v>
      </c>
      <c r="N22" t="s" s="132">
        <v>196</v>
      </c>
      <c r="O22" t="s" s="132">
        <v>196</v>
      </c>
      <c r="P22" t="s" s="133">
        <v>180</v>
      </c>
      <c r="Q22" s="179">
        <f>D22</f>
        <v>20000</v>
      </c>
      <c r="R22" s="134">
        <v>44967</v>
      </c>
      <c r="S22" t="s" s="132">
        <v>196</v>
      </c>
      <c r="T22" s="134">
        <v>44974</v>
      </c>
      <c r="U22" t="s" s="132">
        <v>196</v>
      </c>
      <c r="V22" t="s" s="128">
        <v>220</v>
      </c>
      <c r="W22" t="s" s="128">
        <v>221</v>
      </c>
      <c r="X22" s="179">
        <f>Q22</f>
        <v>20000</v>
      </c>
      <c r="Y22" t="s" s="180">
        <v>231</v>
      </c>
    </row>
    <row r="23" ht="15" customHeight="1">
      <c r="A23" s="181"/>
      <c r="B23" s="181"/>
      <c r="C23" s="142"/>
      <c r="D23" s="182"/>
      <c r="E23" s="142"/>
      <c r="F23" s="142"/>
      <c r="G23" s="142"/>
      <c r="H23" s="142"/>
      <c r="I23" s="142"/>
      <c r="J23" s="142"/>
      <c r="K23" s="142"/>
      <c r="L23" s="142"/>
      <c r="M23" s="142"/>
      <c r="N23" s="142"/>
      <c r="O23" s="142"/>
      <c r="P23" s="142"/>
      <c r="Q23" s="182"/>
      <c r="R23" s="142"/>
      <c r="S23" s="142"/>
      <c r="T23" s="142"/>
      <c r="U23" s="142"/>
      <c r="V23" s="142"/>
      <c r="W23" s="142"/>
      <c r="X23" s="142"/>
      <c r="Y23" s="183"/>
    </row>
    <row r="24" ht="41.95" customHeight="1">
      <c r="A24" t="s" s="128">
        <v>63</v>
      </c>
      <c r="B24" t="s" s="128">
        <v>233</v>
      </c>
      <c r="C24" s="129">
        <v>7</v>
      </c>
      <c r="D24" s="178">
        <v>230000</v>
      </c>
      <c r="E24" t="s" s="132">
        <v>225</v>
      </c>
      <c r="F24" t="s" s="132">
        <v>195</v>
      </c>
      <c r="G24" t="s" s="132">
        <v>195</v>
      </c>
      <c r="H24" t="s" s="133">
        <v>180</v>
      </c>
      <c r="I24" t="s" s="132">
        <v>196</v>
      </c>
      <c r="J24" t="s" s="132">
        <v>196</v>
      </c>
      <c r="K24" s="135">
        <v>44379</v>
      </c>
      <c r="L24" s="134">
        <v>44978</v>
      </c>
      <c r="M24" s="135">
        <v>45020</v>
      </c>
      <c r="N24" t="s" s="132">
        <v>196</v>
      </c>
      <c r="O24" t="s" s="132">
        <v>196</v>
      </c>
      <c r="P24" t="s" s="133">
        <v>180</v>
      </c>
      <c r="Q24" s="179">
        <f>D24</f>
        <v>230000</v>
      </c>
      <c r="R24" s="135">
        <v>45027</v>
      </c>
      <c r="S24" s="135">
        <v>45027</v>
      </c>
      <c r="T24" s="134">
        <v>45034</v>
      </c>
      <c r="U24" s="134">
        <v>44311</v>
      </c>
      <c r="V24" s="134">
        <v>44340</v>
      </c>
      <c r="W24" s="135">
        <v>45083</v>
      </c>
      <c r="X24" s="179">
        <f>Q24</f>
        <v>230000</v>
      </c>
      <c r="Y24" t="s" s="180">
        <v>234</v>
      </c>
    </row>
    <row r="25" ht="15" customHeight="1">
      <c r="A25" s="181"/>
      <c r="B25" s="181"/>
      <c r="C25" s="142"/>
      <c r="D25" s="182"/>
      <c r="E25" s="142"/>
      <c r="F25" s="142"/>
      <c r="G25" s="142"/>
      <c r="H25" s="142"/>
      <c r="I25" s="142"/>
      <c r="J25" s="142"/>
      <c r="K25" s="142"/>
      <c r="L25" s="142"/>
      <c r="M25" s="142"/>
      <c r="N25" s="142"/>
      <c r="O25" s="142"/>
      <c r="P25" s="142"/>
      <c r="Q25" s="182"/>
      <c r="R25" s="142"/>
      <c r="S25" s="142"/>
      <c r="T25" s="142"/>
      <c r="U25" s="142"/>
      <c r="V25" s="142"/>
      <c r="W25" s="142"/>
      <c r="X25" s="142"/>
      <c r="Y25" s="183"/>
    </row>
    <row r="26" ht="41.3" customHeight="1">
      <c r="A26" t="s" s="128">
        <v>67</v>
      </c>
      <c r="B26" t="s" s="128">
        <v>235</v>
      </c>
      <c r="C26" s="129">
        <v>8</v>
      </c>
      <c r="D26" s="178">
        <v>250000</v>
      </c>
      <c r="E26" t="s" s="132">
        <v>225</v>
      </c>
      <c r="F26" t="s" s="132">
        <v>195</v>
      </c>
      <c r="G26" t="s" s="132">
        <v>195</v>
      </c>
      <c r="H26" t="s" s="133">
        <v>180</v>
      </c>
      <c r="I26" t="s" s="132">
        <v>196</v>
      </c>
      <c r="J26" t="s" s="132">
        <v>196</v>
      </c>
      <c r="K26" s="135">
        <v>44964</v>
      </c>
      <c r="L26" s="134">
        <v>44978</v>
      </c>
      <c r="M26" s="135">
        <v>45020</v>
      </c>
      <c r="N26" t="s" s="132">
        <v>196</v>
      </c>
      <c r="O26" t="s" s="132">
        <v>196</v>
      </c>
      <c r="P26" t="s" s="133">
        <v>180</v>
      </c>
      <c r="Q26" s="179">
        <f>D26</f>
        <v>250000</v>
      </c>
      <c r="R26" s="135">
        <v>45027</v>
      </c>
      <c r="S26" s="135">
        <v>45027</v>
      </c>
      <c r="T26" s="134">
        <v>45034</v>
      </c>
      <c r="U26" s="134">
        <v>45041</v>
      </c>
      <c r="V26" s="134">
        <v>45070</v>
      </c>
      <c r="W26" s="135">
        <v>45083</v>
      </c>
      <c r="X26" s="179">
        <f>Q26</f>
        <v>250000</v>
      </c>
      <c r="Y26" t="s" s="180">
        <v>228</v>
      </c>
    </row>
    <row r="27" ht="15" customHeight="1">
      <c r="A27" s="181"/>
      <c r="B27" s="181"/>
      <c r="C27" s="142"/>
      <c r="D27" s="182"/>
      <c r="E27" s="142"/>
      <c r="F27" s="142"/>
      <c r="G27" s="142"/>
      <c r="H27" s="142"/>
      <c r="I27" s="142"/>
      <c r="J27" s="142"/>
      <c r="K27" s="142"/>
      <c r="L27" s="142"/>
      <c r="M27" s="142"/>
      <c r="N27" s="142"/>
      <c r="O27" s="142"/>
      <c r="P27" s="142"/>
      <c r="Q27" s="182"/>
      <c r="R27" s="142"/>
      <c r="S27" s="142"/>
      <c r="T27" s="142"/>
      <c r="U27" s="142"/>
      <c r="V27" s="142"/>
      <c r="W27" s="142"/>
      <c r="X27" s="142"/>
      <c r="Y27" s="183"/>
    </row>
    <row r="28" ht="52.3" customHeight="1">
      <c r="A28" t="s" s="128">
        <v>71</v>
      </c>
      <c r="B28" t="s" s="128">
        <v>236</v>
      </c>
      <c r="C28" s="129">
        <v>9</v>
      </c>
      <c r="D28" s="178">
        <v>150000</v>
      </c>
      <c r="E28" t="s" s="132">
        <v>225</v>
      </c>
      <c r="F28" t="s" s="132">
        <v>195</v>
      </c>
      <c r="G28" t="s" s="132">
        <v>195</v>
      </c>
      <c r="H28" t="s" s="133">
        <v>180</v>
      </c>
      <c r="I28" t="s" s="132">
        <v>196</v>
      </c>
      <c r="J28" t="s" s="132">
        <v>196</v>
      </c>
      <c r="K28" s="135">
        <v>44990</v>
      </c>
      <c r="L28" s="134">
        <v>45004</v>
      </c>
      <c r="M28" s="134">
        <v>45018</v>
      </c>
      <c r="N28" t="s" s="132">
        <v>196</v>
      </c>
      <c r="O28" t="s" s="132">
        <v>196</v>
      </c>
      <c r="P28" t="s" s="133">
        <v>180</v>
      </c>
      <c r="Q28" s="179">
        <f>D28</f>
        <v>150000</v>
      </c>
      <c r="R28" s="135">
        <v>45025</v>
      </c>
      <c r="S28" s="185">
        <v>45032</v>
      </c>
      <c r="T28" s="185">
        <v>45035</v>
      </c>
      <c r="U28" s="134">
        <v>45039</v>
      </c>
      <c r="V28" s="134">
        <v>45046</v>
      </c>
      <c r="W28" s="134">
        <v>45053</v>
      </c>
      <c r="X28" s="179">
        <f>Q28</f>
        <v>150000</v>
      </c>
      <c r="Y28" t="s" s="180">
        <v>237</v>
      </c>
    </row>
    <row r="29" ht="15" customHeight="1">
      <c r="A29" s="181"/>
      <c r="B29" s="181"/>
      <c r="C29" s="142"/>
      <c r="D29" s="182"/>
      <c r="E29" s="142"/>
      <c r="F29" s="142"/>
      <c r="G29" s="142"/>
      <c r="H29" s="142"/>
      <c r="I29" s="142"/>
      <c r="J29" s="142"/>
      <c r="K29" s="142"/>
      <c r="L29" s="142"/>
      <c r="M29" s="142"/>
      <c r="N29" s="142"/>
      <c r="O29" s="142"/>
      <c r="P29" s="142"/>
      <c r="Q29" s="182"/>
      <c r="R29" s="142"/>
      <c r="S29" s="142"/>
      <c r="T29" s="142"/>
      <c r="U29" s="142"/>
      <c r="V29" s="142"/>
      <c r="W29" s="142"/>
      <c r="X29" s="142"/>
      <c r="Y29" s="183"/>
    </row>
    <row r="30" ht="25.3" customHeight="1">
      <c r="A30" t="s" s="128">
        <v>197</v>
      </c>
      <c r="B30" s="137"/>
      <c r="C30" s="138"/>
      <c r="D30" s="178">
        <f>(D12+D14+D16+D18+D20+D22+D24+D26+D28)*0.05</f>
        <v>52000</v>
      </c>
      <c r="E30" s="140"/>
      <c r="F30" s="140"/>
      <c r="G30" s="140"/>
      <c r="H30" s="141"/>
      <c r="I30" s="140"/>
      <c r="J30" s="140"/>
      <c r="K30" s="135"/>
      <c r="L30" s="140"/>
      <c r="M30" s="140"/>
      <c r="N30" s="140"/>
      <c r="O30" s="140"/>
      <c r="P30" s="141"/>
      <c r="Q30" s="178">
        <f>(Q12+Q14+Q16+Q18+Q20+Q22+Q24+Q26+Q28)*0.05</f>
        <v>52000</v>
      </c>
      <c r="R30" s="135"/>
      <c r="S30" s="139"/>
      <c r="T30" s="139"/>
      <c r="U30" s="140"/>
      <c r="V30" s="140"/>
      <c r="W30" s="140"/>
      <c r="X30" s="178">
        <f>(X12+X14+X16+X18+X20+X22+X24+X26+X28)*0.05</f>
        <v>52000</v>
      </c>
      <c r="Y30" s="186"/>
    </row>
    <row r="31" ht="15" customHeight="1">
      <c r="A31" t="s" s="143">
        <v>198</v>
      </c>
      <c r="B31" s="144"/>
      <c r="C31" s="144"/>
      <c r="D31" s="187">
        <f>D12+D14+D16+D18+D20+D22+D24+D26+D28+D30</f>
        <v>1092000</v>
      </c>
      <c r="E31" s="144"/>
      <c r="F31" s="144"/>
      <c r="G31" s="144"/>
      <c r="H31" t="s" s="146">
        <v>180</v>
      </c>
      <c r="I31" s="144"/>
      <c r="J31" s="144"/>
      <c r="K31" s="144"/>
      <c r="L31" s="144"/>
      <c r="M31" s="144"/>
      <c r="N31" s="144"/>
      <c r="O31" s="144"/>
      <c r="P31" t="s" s="146">
        <v>180</v>
      </c>
      <c r="Q31" s="187">
        <f>Q12+Q14+Q16+Q18+Q20+Q22+Q24+Q26+Q28+Q30</f>
        <v>1092000</v>
      </c>
      <c r="R31" s="144"/>
      <c r="S31" s="144"/>
      <c r="T31" s="144"/>
      <c r="U31" s="144"/>
      <c r="V31" s="144"/>
      <c r="W31" s="144"/>
      <c r="X31" s="187">
        <f>X12+X14+X16+X18+X20+X22+X24+X26+X28+X30</f>
        <v>1092000</v>
      </c>
      <c r="Y31" s="144"/>
    </row>
    <row r="32" ht="15" customHeight="1">
      <c r="A32" s="144"/>
      <c r="B32" s="144"/>
      <c r="C32" s="144"/>
      <c r="D32" s="187"/>
      <c r="E32" s="144"/>
      <c r="F32" s="144"/>
      <c r="G32" s="144"/>
      <c r="H32" t="s" s="146">
        <v>190</v>
      </c>
      <c r="I32" s="144"/>
      <c r="J32" s="144"/>
      <c r="K32" s="144"/>
      <c r="L32" s="144"/>
      <c r="M32" s="144"/>
      <c r="N32" s="144"/>
      <c r="O32" s="144"/>
      <c r="P32" t="s" s="146">
        <v>190</v>
      </c>
      <c r="Q32" s="187"/>
      <c r="R32" s="144"/>
      <c r="S32" s="144"/>
      <c r="T32" s="144"/>
      <c r="U32" s="144"/>
      <c r="V32" s="144"/>
      <c r="W32" s="144"/>
      <c r="X32" s="187"/>
      <c r="Y32" s="144"/>
    </row>
    <row r="33" ht="15" customHeight="1">
      <c r="A33" t="s" s="188">
        <v>199</v>
      </c>
      <c r="B33" t="s" s="189">
        <v>140</v>
      </c>
      <c r="C33" s="190"/>
      <c r="D33" s="190"/>
      <c r="E33" s="190"/>
      <c r="F33" s="190"/>
      <c r="G33" s="190"/>
      <c r="H33" s="190"/>
      <c r="I33" s="190"/>
      <c r="J33" s="190"/>
      <c r="K33" s="190"/>
      <c r="L33" s="190"/>
      <c r="M33" s="190"/>
      <c r="N33" s="190"/>
      <c r="O33" s="190"/>
      <c r="P33" s="190"/>
      <c r="Q33" s="190"/>
      <c r="R33" s="190"/>
      <c r="S33" s="190"/>
      <c r="T33" s="190"/>
      <c r="U33" s="190"/>
      <c r="V33" s="190"/>
      <c r="W33" s="190"/>
      <c r="X33" s="190"/>
      <c r="Y33" s="190"/>
    </row>
    <row r="34" ht="15" customHeight="1">
      <c r="A34" s="190"/>
      <c r="B34" t="s" s="191">
        <v>238</v>
      </c>
      <c r="C34" s="190"/>
      <c r="D34" s="190"/>
      <c r="E34" s="190"/>
      <c r="F34" s="190"/>
      <c r="G34" s="190"/>
      <c r="H34" s="190"/>
      <c r="I34" s="190"/>
      <c r="J34" s="190"/>
      <c r="K34" s="190"/>
      <c r="L34" s="190"/>
      <c r="M34" s="190"/>
      <c r="N34" s="190"/>
      <c r="O34" s="190"/>
      <c r="P34" s="190"/>
      <c r="Q34" s="190"/>
      <c r="R34" s="190"/>
      <c r="S34" s="190"/>
      <c r="T34" s="190"/>
      <c r="U34" s="190"/>
      <c r="V34" s="190"/>
      <c r="W34" s="190"/>
      <c r="X34" s="190"/>
      <c r="Y34" s="190"/>
    </row>
    <row r="35" ht="15" customHeight="1">
      <c r="A35" s="190"/>
      <c r="B35" s="190"/>
      <c r="C35" t="s" s="188">
        <v>239</v>
      </c>
      <c r="D35" t="s" s="192">
        <v>240</v>
      </c>
      <c r="E35" s="116"/>
      <c r="F35" s="117"/>
      <c r="G35" s="117"/>
      <c r="H35" s="117"/>
      <c r="I35" s="117"/>
      <c r="J35" s="117"/>
      <c r="K35" s="117"/>
      <c r="L35" s="117"/>
      <c r="M35" s="117"/>
      <c r="N35" s="117"/>
      <c r="O35" s="117"/>
      <c r="P35" s="117"/>
      <c r="Q35" s="117"/>
      <c r="R35" s="117"/>
      <c r="S35" s="117"/>
      <c r="T35" s="117"/>
      <c r="U35" s="117"/>
      <c r="V35" s="117"/>
      <c r="W35" s="117"/>
      <c r="X35" s="117"/>
      <c r="Y35" s="118"/>
    </row>
  </sheetData>
  <mergeCells count="9">
    <mergeCell ref="U7:X7"/>
    <mergeCell ref="D35:Y35"/>
    <mergeCell ref="C7:G7"/>
    <mergeCell ref="I7:J7"/>
    <mergeCell ref="L7:M7"/>
    <mergeCell ref="N7:O7"/>
    <mergeCell ref="Q7:T7"/>
    <mergeCell ref="Y7:Y8"/>
    <mergeCell ref="A9:A10"/>
  </mergeCells>
  <pageMargins left="1" right="1" top="1" bottom="1" header="0.25" footer="0.25"/>
  <pageSetup firstPageNumber="1" fitToHeight="1" fitToWidth="1" scale="35" useFirstPageNumber="0" orientation="landscape" pageOrder="downThenOver"/>
  <headerFooter>
    <oddFooter>&amp;L&amp;"Helvetica,Regular"&amp;12&amp;K000000CEFOR 2023 Consolidated Work and Procurement Plans_10Jan2023&amp;R&amp;"Helvetica,Regular"&amp;12&amp;K000000&amp;P</oddFooter>
  </headerFooter>
</worksheet>
</file>

<file path=xl/worksheets/sheet5.xml><?xml version="1.0" encoding="utf-8"?>
<worksheet xmlns:r="http://schemas.openxmlformats.org/officeDocument/2006/relationships" xmlns="http://schemas.openxmlformats.org/spreadsheetml/2006/main">
  <dimension ref="A1:AF25"/>
  <sheetViews>
    <sheetView workbookViewId="0" showGridLines="0" defaultGridColor="1"/>
  </sheetViews>
  <sheetFormatPr defaultColWidth="12.6667" defaultRowHeight="15" customHeight="1" outlineLevelRow="0" outlineLevelCol="0"/>
  <cols>
    <col min="1" max="1" width="36.3516" style="193" customWidth="1"/>
    <col min="2" max="2" width="10.3516" style="193" customWidth="1"/>
    <col min="3" max="3" width="10.1719" style="193" customWidth="1"/>
    <col min="4" max="4" width="10.5" style="193" customWidth="1"/>
    <col min="5" max="5" width="8.85156" style="193" customWidth="1"/>
    <col min="6" max="6" width="8" style="193" customWidth="1"/>
    <col min="7" max="7" width="9.85156" style="193" customWidth="1"/>
    <col min="8" max="8" width="9.67188" style="193" customWidth="1"/>
    <col min="9" max="9" width="11.8516" style="193" customWidth="1"/>
    <col min="10" max="10" width="9.5" style="193" customWidth="1"/>
    <col min="11" max="11" width="9.17188" style="193" customWidth="1"/>
    <col min="12" max="12" width="9.67188" style="193" customWidth="1"/>
    <col min="13" max="13" width="8" style="193" customWidth="1"/>
    <col min="14" max="14" width="8.35156" style="193" customWidth="1"/>
    <col min="15" max="15" width="9.67188" style="193" customWidth="1"/>
    <col min="16" max="16" width="10.1719" style="193" customWidth="1"/>
    <col min="17" max="17" width="10.8516" style="193" customWidth="1"/>
    <col min="18" max="18" width="9" style="193" customWidth="1"/>
    <col min="19" max="19" width="10" style="193" customWidth="1"/>
    <col min="20" max="20" width="10.3516" style="193" customWidth="1"/>
    <col min="21" max="21" width="7.67188" style="193" customWidth="1"/>
    <col min="22" max="22" width="9.5" style="193" customWidth="1"/>
    <col min="23" max="23" width="9.85156" style="193" customWidth="1"/>
    <col min="24" max="24" width="10.8516" style="193" customWidth="1"/>
    <col min="25" max="25" width="8.5" style="193" customWidth="1"/>
    <col min="26" max="26" width="8.67188" style="193" customWidth="1"/>
    <col min="27" max="27" width="8.5" style="193" customWidth="1"/>
    <col min="28" max="28" width="8" style="193" customWidth="1"/>
    <col min="29" max="29" width="10.1719" style="193" customWidth="1"/>
    <col min="30" max="30" width="8.67188" style="193" customWidth="1"/>
    <col min="31" max="31" width="9.35156" style="193" customWidth="1"/>
    <col min="32" max="32" width="11.1719" style="193" customWidth="1"/>
    <col min="33" max="16384" width="12.6719" style="193" customWidth="1"/>
  </cols>
  <sheetData>
    <row r="1" ht="14.6" customHeight="1">
      <c r="A1" t="s" s="7">
        <v>205</v>
      </c>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row>
    <row r="2" ht="12" customHeight="1">
      <c r="A2" t="s" s="10">
        <v>8</v>
      </c>
      <c r="B2" s="161"/>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row>
    <row r="3" ht="14.6" customHeight="1">
      <c r="A3" t="s" s="13">
        <v>9</v>
      </c>
      <c r="B3" s="161"/>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row>
    <row r="4" ht="14.6" customHeight="1">
      <c r="A4" t="s" s="13">
        <v>145</v>
      </c>
      <c r="B4" s="161"/>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row>
    <row r="5" ht="14.6" customHeight="1">
      <c r="A5" t="s" s="13">
        <v>242</v>
      </c>
      <c r="B5" s="161"/>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row>
    <row r="6" ht="14.6" customHeight="1">
      <c r="A6" s="102"/>
      <c r="B6" s="194"/>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row>
    <row r="7" ht="13.55" customHeight="1">
      <c r="A7" s="196"/>
      <c r="B7" s="197"/>
      <c r="C7" t="s" s="198">
        <v>243</v>
      </c>
      <c r="D7" s="199"/>
      <c r="E7" s="199"/>
      <c r="F7" s="199"/>
      <c r="G7" s="199"/>
      <c r="H7" s="199"/>
      <c r="I7" s="196"/>
      <c r="J7" s="196"/>
      <c r="K7" s="196"/>
      <c r="L7" s="196"/>
      <c r="M7" s="196"/>
      <c r="N7" s="196"/>
      <c r="O7" s="196"/>
      <c r="P7" s="196"/>
      <c r="Q7" s="196"/>
      <c r="R7" s="196"/>
      <c r="S7" s="196"/>
      <c r="T7" s="196"/>
      <c r="U7" s="196"/>
      <c r="V7" s="196"/>
      <c r="W7" s="196"/>
      <c r="X7" s="196"/>
      <c r="Y7" s="196"/>
      <c r="Z7" s="196"/>
      <c r="AA7" s="196"/>
      <c r="AB7" s="196"/>
      <c r="AC7" s="196"/>
      <c r="AD7" s="196"/>
      <c r="AE7" s="196"/>
      <c r="AF7" s="196"/>
    </row>
    <row r="8" ht="13.55" customHeight="1">
      <c r="A8" s="196"/>
      <c r="B8" s="197"/>
      <c r="C8" t="s" s="200">
        <v>148</v>
      </c>
      <c r="D8" s="199"/>
      <c r="E8" s="199"/>
      <c r="F8" s="199"/>
      <c r="G8" s="199"/>
      <c r="H8" s="196"/>
      <c r="I8" t="s" s="202">
        <v>244</v>
      </c>
      <c r="J8" s="110"/>
      <c r="K8" s="196"/>
      <c r="L8" s="196"/>
      <c r="M8" s="196"/>
      <c r="N8" s="196"/>
      <c r="O8" s="196"/>
      <c r="P8" s="196"/>
      <c r="Q8" s="196"/>
      <c r="R8" s="196"/>
      <c r="S8" s="196"/>
      <c r="T8" s="196"/>
      <c r="U8" s="196"/>
      <c r="V8" s="196"/>
      <c r="W8" s="196"/>
      <c r="X8" s="196"/>
      <c r="Y8" s="196"/>
      <c r="Z8" s="196"/>
      <c r="AA8" s="196"/>
      <c r="AB8" s="196"/>
      <c r="AC8" s="196"/>
      <c r="AD8" s="196"/>
      <c r="AE8" s="196"/>
      <c r="AF8" s="196"/>
    </row>
    <row r="9" ht="24.55" customHeight="1">
      <c r="A9" t="s" s="203">
        <v>245</v>
      </c>
      <c r="B9" s="197"/>
      <c r="C9" t="s" s="205">
        <v>246</v>
      </c>
      <c r="D9" s="196"/>
      <c r="E9" s="196"/>
      <c r="F9" s="196"/>
      <c r="G9" t="s" s="207">
        <v>247</v>
      </c>
      <c r="H9" s="27"/>
      <c r="I9" s="119"/>
      <c r="J9" s="120"/>
      <c r="K9" t="s" s="207">
        <v>248</v>
      </c>
      <c r="L9" s="27"/>
      <c r="M9" s="196"/>
      <c r="N9" t="s" s="207">
        <v>249</v>
      </c>
      <c r="O9" s="27"/>
      <c r="P9" t="s" s="207">
        <v>250</v>
      </c>
      <c r="Q9" s="116"/>
      <c r="R9" s="117"/>
      <c r="S9" s="117"/>
      <c r="T9" s="118"/>
      <c r="U9" s="196"/>
      <c r="V9" t="s" s="206">
        <v>251</v>
      </c>
      <c r="W9" s="27"/>
      <c r="X9" t="s" s="206">
        <v>153</v>
      </c>
      <c r="Y9" s="116"/>
      <c r="Z9" s="117"/>
      <c r="AA9" s="118"/>
      <c r="AB9" s="196"/>
      <c r="AC9" t="s" s="206">
        <v>154</v>
      </c>
      <c r="AD9" s="116"/>
      <c r="AE9" s="117"/>
      <c r="AF9" s="118"/>
    </row>
    <row r="10" ht="35.55" customHeight="1">
      <c r="A10" t="s" s="208">
        <v>155</v>
      </c>
      <c r="B10" t="s" s="208">
        <v>252</v>
      </c>
      <c r="C10" t="s" s="208">
        <v>253</v>
      </c>
      <c r="D10" t="s" s="208">
        <v>254</v>
      </c>
      <c r="E10" t="s" s="208">
        <v>255</v>
      </c>
      <c r="F10" t="s" s="208">
        <v>163</v>
      </c>
      <c r="G10" t="s" s="208">
        <v>256</v>
      </c>
      <c r="H10" t="s" s="208">
        <v>165</v>
      </c>
      <c r="I10" t="s" s="208">
        <v>166</v>
      </c>
      <c r="J10" t="s" s="208">
        <v>257</v>
      </c>
      <c r="K10" t="s" s="208">
        <v>258</v>
      </c>
      <c r="L10" t="s" s="208">
        <v>165</v>
      </c>
      <c r="M10" t="s" s="208">
        <v>163</v>
      </c>
      <c r="N10" t="s" s="208">
        <v>259</v>
      </c>
      <c r="O10" t="s" s="208">
        <v>260</v>
      </c>
      <c r="P10" t="s" s="208">
        <v>261</v>
      </c>
      <c r="Q10" t="s" s="208">
        <v>262</v>
      </c>
      <c r="R10" t="s" s="208">
        <v>263</v>
      </c>
      <c r="S10" t="s" s="208">
        <v>264</v>
      </c>
      <c r="T10" t="s" s="208">
        <v>265</v>
      </c>
      <c r="U10" t="s" s="208">
        <v>163</v>
      </c>
      <c r="V10" t="s" s="208">
        <v>266</v>
      </c>
      <c r="W10" t="s" s="208">
        <v>267</v>
      </c>
      <c r="X10" t="s" s="208">
        <v>268</v>
      </c>
      <c r="Y10" t="s" s="208">
        <v>269</v>
      </c>
      <c r="Z10" t="s" s="208">
        <v>172</v>
      </c>
      <c r="AA10" t="s" s="208">
        <v>270</v>
      </c>
      <c r="AB10" t="s" s="208">
        <v>163</v>
      </c>
      <c r="AC10" t="s" s="208">
        <v>174</v>
      </c>
      <c r="AD10" t="s" s="208">
        <v>271</v>
      </c>
      <c r="AE10" t="s" s="208">
        <v>272</v>
      </c>
      <c r="AF10" t="s" s="208">
        <v>177</v>
      </c>
    </row>
    <row r="11" ht="13.55" customHeight="1">
      <c r="A11" t="s" s="209">
        <v>178</v>
      </c>
      <c r="B11" s="210"/>
      <c r="C11" s="210"/>
      <c r="D11" s="210"/>
      <c r="E11" s="210"/>
      <c r="F11" t="s" s="211">
        <v>180</v>
      </c>
      <c r="G11" t="s" s="212">
        <v>273</v>
      </c>
      <c r="H11" t="s" s="212">
        <v>274</v>
      </c>
      <c r="I11" t="s" s="212">
        <v>182</v>
      </c>
      <c r="J11" t="s" s="212">
        <v>275</v>
      </c>
      <c r="K11" s="210"/>
      <c r="L11" t="s" s="212">
        <v>274</v>
      </c>
      <c r="M11" t="s" s="211">
        <v>180</v>
      </c>
      <c r="N11" t="s" s="212">
        <v>276</v>
      </c>
      <c r="O11" t="s" s="212">
        <v>185</v>
      </c>
      <c r="P11" t="s" s="212">
        <v>277</v>
      </c>
      <c r="Q11" t="s" s="212">
        <v>278</v>
      </c>
      <c r="R11" t="s" s="212">
        <v>275</v>
      </c>
      <c r="S11" t="s" s="212">
        <v>274</v>
      </c>
      <c r="T11" t="s" s="212">
        <v>275</v>
      </c>
      <c r="U11" t="s" s="211">
        <v>180</v>
      </c>
      <c r="V11" t="s" s="212">
        <v>274</v>
      </c>
      <c r="W11" t="s" s="212">
        <v>274</v>
      </c>
      <c r="X11" s="210"/>
      <c r="Y11" t="s" s="212">
        <v>187</v>
      </c>
      <c r="Z11" s="210"/>
      <c r="AA11" t="s" s="212">
        <v>279</v>
      </c>
      <c r="AB11" t="s" s="211">
        <v>180</v>
      </c>
      <c r="AC11" s="210"/>
      <c r="AD11" s="210"/>
      <c r="AE11" s="210"/>
      <c r="AF11" s="210"/>
    </row>
    <row r="12" ht="13.55" customHeight="1">
      <c r="A12" s="41"/>
      <c r="B12" s="210"/>
      <c r="C12" s="210"/>
      <c r="D12" s="210"/>
      <c r="E12" s="210"/>
      <c r="F12" t="s" s="211">
        <v>190</v>
      </c>
      <c r="G12" s="210"/>
      <c r="H12" s="210"/>
      <c r="I12" s="210"/>
      <c r="J12" s="210"/>
      <c r="K12" s="210"/>
      <c r="L12" s="210"/>
      <c r="M12" t="s" s="211">
        <v>190</v>
      </c>
      <c r="N12" s="210"/>
      <c r="O12" s="210"/>
      <c r="P12" s="210"/>
      <c r="Q12" s="210"/>
      <c r="R12" s="210"/>
      <c r="S12" s="210"/>
      <c r="T12" s="210"/>
      <c r="U12" t="s" s="211">
        <v>190</v>
      </c>
      <c r="V12" s="210"/>
      <c r="W12" s="210"/>
      <c r="X12" s="210"/>
      <c r="Y12" s="210"/>
      <c r="Z12" s="210"/>
      <c r="AA12" s="210"/>
      <c r="AB12" t="s" s="211">
        <v>190</v>
      </c>
      <c r="AC12" s="210"/>
      <c r="AD12" s="210"/>
      <c r="AE12" s="210"/>
      <c r="AF12" s="210"/>
    </row>
    <row r="13" ht="13.55" customHeight="1">
      <c r="A13" t="s" s="213">
        <v>191</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row>
    <row r="14" ht="42.15" customHeight="1">
      <c r="A14" t="s" s="128">
        <v>88</v>
      </c>
      <c r="B14" t="s" s="214">
        <v>280</v>
      </c>
      <c r="C14" t="s" s="214">
        <v>281</v>
      </c>
      <c r="D14" s="215">
        <v>50000</v>
      </c>
      <c r="E14" t="s" s="214">
        <v>195</v>
      </c>
      <c r="F14" t="s" s="216">
        <v>180</v>
      </c>
      <c r="G14" s="217">
        <v>44944</v>
      </c>
      <c r="H14" s="218">
        <v>44965</v>
      </c>
      <c r="I14" t="s" s="214">
        <v>196</v>
      </c>
      <c r="J14" t="s" s="214">
        <v>196</v>
      </c>
      <c r="K14" t="s" s="214">
        <v>196</v>
      </c>
      <c r="L14" t="s" s="214">
        <v>196</v>
      </c>
      <c r="M14" t="s" s="216">
        <v>180</v>
      </c>
      <c r="N14" s="218">
        <v>44967</v>
      </c>
      <c r="O14" t="s" s="214">
        <v>196</v>
      </c>
      <c r="P14" t="s" s="214">
        <v>196</v>
      </c>
      <c r="Q14" t="s" s="214">
        <v>196</v>
      </c>
      <c r="R14" t="s" s="214">
        <v>196</v>
      </c>
      <c r="S14" t="s" s="214">
        <v>196</v>
      </c>
      <c r="T14" t="s" s="214">
        <v>196</v>
      </c>
      <c r="U14" t="s" s="216">
        <v>180</v>
      </c>
      <c r="V14" s="217">
        <v>44972</v>
      </c>
      <c r="W14" s="217">
        <v>44979</v>
      </c>
      <c r="X14" s="219">
        <f>D14</f>
        <v>50000</v>
      </c>
      <c r="Y14" s="218">
        <v>44986</v>
      </c>
      <c r="Z14" s="218">
        <v>44987</v>
      </c>
      <c r="AA14" s="218">
        <v>44995</v>
      </c>
      <c r="AB14" t="s" s="216">
        <v>180</v>
      </c>
      <c r="AC14" s="217">
        <v>45002</v>
      </c>
      <c r="AD14" s="217">
        <v>45182</v>
      </c>
      <c r="AE14" s="220">
        <v>45210</v>
      </c>
      <c r="AF14" s="219">
        <f>X14</f>
        <v>50000</v>
      </c>
    </row>
    <row r="15" ht="40.9" customHeight="1">
      <c r="A15" t="s" s="128">
        <v>92</v>
      </c>
      <c r="B15" t="s" s="214">
        <v>282</v>
      </c>
      <c r="C15" t="s" s="214">
        <v>281</v>
      </c>
      <c r="D15" s="215">
        <v>100000</v>
      </c>
      <c r="E15" t="s" s="214">
        <v>195</v>
      </c>
      <c r="F15" t="s" s="216">
        <v>180</v>
      </c>
      <c r="G15" s="217">
        <v>44944</v>
      </c>
      <c r="H15" s="218">
        <v>44965</v>
      </c>
      <c r="I15" t="s" s="214">
        <v>196</v>
      </c>
      <c r="J15" t="s" s="214">
        <v>196</v>
      </c>
      <c r="K15" t="s" s="214">
        <v>196</v>
      </c>
      <c r="L15" t="s" s="214">
        <v>196</v>
      </c>
      <c r="M15" t="s" s="216">
        <v>180</v>
      </c>
      <c r="N15" s="218">
        <v>44967</v>
      </c>
      <c r="O15" t="s" s="214">
        <v>196</v>
      </c>
      <c r="P15" t="s" s="214">
        <v>196</v>
      </c>
      <c r="Q15" t="s" s="214">
        <v>196</v>
      </c>
      <c r="R15" t="s" s="214">
        <v>196</v>
      </c>
      <c r="S15" t="s" s="214">
        <v>196</v>
      </c>
      <c r="T15" t="s" s="214">
        <v>196</v>
      </c>
      <c r="U15" t="s" s="216">
        <v>180</v>
      </c>
      <c r="V15" s="217">
        <v>44972</v>
      </c>
      <c r="W15" s="217">
        <v>44979</v>
      </c>
      <c r="X15" s="219">
        <f>D15</f>
        <v>100000</v>
      </c>
      <c r="Y15" s="218">
        <v>44986</v>
      </c>
      <c r="Z15" s="218">
        <v>44987</v>
      </c>
      <c r="AA15" s="218">
        <v>44995</v>
      </c>
      <c r="AB15" t="s" s="216">
        <v>180</v>
      </c>
      <c r="AC15" s="217">
        <v>45002</v>
      </c>
      <c r="AD15" s="217">
        <v>45182</v>
      </c>
      <c r="AE15" s="220">
        <v>45210</v>
      </c>
      <c r="AF15" s="219">
        <f>X15</f>
        <v>100000</v>
      </c>
    </row>
    <row r="16" ht="64.55" customHeight="1">
      <c r="A16" t="s" s="128">
        <v>95</v>
      </c>
      <c r="B16" t="s" s="214">
        <v>282</v>
      </c>
      <c r="C16" t="s" s="214">
        <v>281</v>
      </c>
      <c r="D16" s="215">
        <v>100000</v>
      </c>
      <c r="E16" t="s" s="214">
        <v>195</v>
      </c>
      <c r="F16" t="s" s="216">
        <v>180</v>
      </c>
      <c r="G16" s="217">
        <v>44964</v>
      </c>
      <c r="H16" s="217">
        <v>45013</v>
      </c>
      <c r="I16" t="s" s="214">
        <v>196</v>
      </c>
      <c r="J16" t="s" s="214">
        <v>196</v>
      </c>
      <c r="K16" t="s" s="214">
        <v>196</v>
      </c>
      <c r="L16" t="s" s="214">
        <v>196</v>
      </c>
      <c r="M16" t="s" s="216">
        <v>180</v>
      </c>
      <c r="N16" s="217">
        <v>45015</v>
      </c>
      <c r="O16" t="s" s="214">
        <v>196</v>
      </c>
      <c r="P16" t="s" s="214">
        <v>196</v>
      </c>
      <c r="Q16" t="s" s="214">
        <v>196</v>
      </c>
      <c r="R16" t="s" s="214">
        <v>196</v>
      </c>
      <c r="S16" t="s" s="214">
        <v>196</v>
      </c>
      <c r="T16" t="s" s="214">
        <v>196</v>
      </c>
      <c r="U16" t="s" s="216">
        <v>180</v>
      </c>
      <c r="V16" s="217">
        <v>45022</v>
      </c>
      <c r="W16" s="217">
        <v>45029</v>
      </c>
      <c r="X16" s="219">
        <f>D16</f>
        <v>100000</v>
      </c>
      <c r="Y16" s="217">
        <v>45036</v>
      </c>
      <c r="Z16" s="217">
        <v>45037</v>
      </c>
      <c r="AA16" s="217">
        <v>45044</v>
      </c>
      <c r="AB16" t="s" s="216">
        <v>180</v>
      </c>
      <c r="AC16" s="217">
        <v>45112</v>
      </c>
      <c r="AD16" s="217">
        <v>45142</v>
      </c>
      <c r="AE16" s="217">
        <v>45175</v>
      </c>
      <c r="AF16" s="219">
        <f>X16</f>
        <v>100000</v>
      </c>
    </row>
    <row r="17" ht="43.5" customHeight="1">
      <c r="A17" t="s" s="128">
        <v>100</v>
      </c>
      <c r="B17" t="s" s="214">
        <v>282</v>
      </c>
      <c r="C17" t="s" s="214">
        <v>281</v>
      </c>
      <c r="D17" s="215">
        <v>20000</v>
      </c>
      <c r="E17" t="s" s="214">
        <v>195</v>
      </c>
      <c r="F17" t="s" s="216">
        <v>180</v>
      </c>
      <c r="G17" s="217">
        <v>44964</v>
      </c>
      <c r="H17" s="217">
        <v>45013</v>
      </c>
      <c r="I17" t="s" s="214">
        <v>196</v>
      </c>
      <c r="J17" t="s" s="214">
        <v>196</v>
      </c>
      <c r="K17" t="s" s="214">
        <v>196</v>
      </c>
      <c r="L17" t="s" s="214">
        <v>196</v>
      </c>
      <c r="M17" t="s" s="216">
        <v>180</v>
      </c>
      <c r="N17" s="217">
        <v>45015</v>
      </c>
      <c r="O17" t="s" s="214">
        <v>196</v>
      </c>
      <c r="P17" t="s" s="214">
        <v>196</v>
      </c>
      <c r="Q17" t="s" s="214">
        <v>196</v>
      </c>
      <c r="R17" t="s" s="214">
        <v>196</v>
      </c>
      <c r="S17" t="s" s="214">
        <v>196</v>
      </c>
      <c r="T17" t="s" s="214">
        <v>196</v>
      </c>
      <c r="U17" t="s" s="216">
        <v>180</v>
      </c>
      <c r="V17" s="217">
        <v>45022</v>
      </c>
      <c r="W17" s="217">
        <v>45029</v>
      </c>
      <c r="X17" s="219">
        <f>D17</f>
        <v>20000</v>
      </c>
      <c r="Y17" s="217">
        <v>45036</v>
      </c>
      <c r="Z17" s="217">
        <v>45037</v>
      </c>
      <c r="AA17" s="217">
        <v>45044</v>
      </c>
      <c r="AB17" t="s" s="216">
        <v>180</v>
      </c>
      <c r="AC17" s="217">
        <v>45112</v>
      </c>
      <c r="AD17" s="217">
        <v>45142</v>
      </c>
      <c r="AE17" s="217">
        <v>45175</v>
      </c>
      <c r="AF17" s="219">
        <f>X17</f>
        <v>20000</v>
      </c>
    </row>
    <row r="18" ht="20.5" customHeight="1">
      <c r="A18" t="s" s="128">
        <v>197</v>
      </c>
      <c r="B18" s="221"/>
      <c r="C18" s="221"/>
      <c r="D18" s="215">
        <f>(D14+D15+D16+D17)*0.05</f>
        <v>13500</v>
      </c>
      <c r="E18" s="221"/>
      <c r="F18" s="222"/>
      <c r="G18" s="221"/>
      <c r="H18" s="218"/>
      <c r="I18" s="221"/>
      <c r="J18" s="221"/>
      <c r="K18" s="221"/>
      <c r="L18" s="221"/>
      <c r="M18" s="222"/>
      <c r="N18" s="218"/>
      <c r="O18" s="221"/>
      <c r="P18" s="221"/>
      <c r="Q18" s="221"/>
      <c r="R18" s="221"/>
      <c r="S18" s="221"/>
      <c r="T18" s="221"/>
      <c r="U18" s="222"/>
      <c r="V18" s="221"/>
      <c r="W18" s="221"/>
      <c r="X18" s="215">
        <f>(X14+X15+X16+X17)*0.05</f>
        <v>13500</v>
      </c>
      <c r="Y18" s="218"/>
      <c r="Z18" s="218"/>
      <c r="AA18" s="218"/>
      <c r="AB18" s="222"/>
      <c r="AC18" s="221"/>
      <c r="AD18" s="221"/>
      <c r="AE18" s="220"/>
      <c r="AF18" s="215">
        <f>(AF14+AF15+AF16+AF17)*0.05</f>
        <v>13500</v>
      </c>
    </row>
    <row r="19" ht="13.55" customHeight="1">
      <c r="A19" t="s" s="223">
        <v>198</v>
      </c>
      <c r="B19" s="224"/>
      <c r="C19" s="224"/>
      <c r="D19" s="225">
        <f>SUM(D14:D18)</f>
        <v>283500</v>
      </c>
      <c r="E19" s="224"/>
      <c r="F19" t="s" s="226">
        <v>180</v>
      </c>
      <c r="G19" s="224"/>
      <c r="H19" s="224"/>
      <c r="I19" s="224"/>
      <c r="J19" s="224"/>
      <c r="K19" s="224"/>
      <c r="L19" s="224"/>
      <c r="M19" t="s" s="226">
        <v>180</v>
      </c>
      <c r="N19" s="224"/>
      <c r="O19" s="224"/>
      <c r="P19" s="224"/>
      <c r="Q19" s="224"/>
      <c r="R19" s="224"/>
      <c r="S19" s="224"/>
      <c r="T19" s="224"/>
      <c r="U19" t="s" s="226">
        <v>180</v>
      </c>
      <c r="V19" s="224"/>
      <c r="W19" s="224"/>
      <c r="X19" s="225">
        <f>SUM(X14:X18)</f>
        <v>283500</v>
      </c>
      <c r="Y19" s="224"/>
      <c r="Z19" s="224"/>
      <c r="AA19" s="224"/>
      <c r="AB19" t="s" s="226">
        <v>180</v>
      </c>
      <c r="AC19" s="224"/>
      <c r="AD19" s="224"/>
      <c r="AE19" s="224"/>
      <c r="AF19" s="225">
        <f>SUM(AF14:AF18)</f>
        <v>283500</v>
      </c>
    </row>
    <row r="20" ht="13.55" customHeight="1">
      <c r="A20" s="224"/>
      <c r="B20" s="224"/>
      <c r="C20" s="224"/>
      <c r="D20" s="227"/>
      <c r="E20" s="224"/>
      <c r="F20" t="s" s="226">
        <v>190</v>
      </c>
      <c r="G20" s="224"/>
      <c r="H20" s="224"/>
      <c r="I20" s="224"/>
      <c r="J20" s="224"/>
      <c r="K20" s="224"/>
      <c r="L20" s="224"/>
      <c r="M20" t="s" s="226">
        <v>190</v>
      </c>
      <c r="N20" s="224"/>
      <c r="O20" s="224"/>
      <c r="P20" s="224"/>
      <c r="Q20" s="224"/>
      <c r="R20" s="224"/>
      <c r="S20" s="224"/>
      <c r="T20" s="224"/>
      <c r="U20" t="s" s="226">
        <v>190</v>
      </c>
      <c r="V20" s="224"/>
      <c r="W20" s="224"/>
      <c r="X20" s="227"/>
      <c r="Y20" s="224"/>
      <c r="Z20" s="224"/>
      <c r="AA20" s="224"/>
      <c r="AB20" t="s" s="226">
        <v>190</v>
      </c>
      <c r="AC20" s="224"/>
      <c r="AD20" s="224"/>
      <c r="AE20" s="224"/>
      <c r="AF20" s="227"/>
    </row>
    <row r="21" ht="13.7" customHeight="1">
      <c r="A21" t="s" s="189">
        <v>199</v>
      </c>
      <c r="B21" t="s" s="228">
        <v>140</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row>
    <row r="22" ht="13.55" customHeight="1">
      <c r="A22" s="229"/>
      <c r="B22" t="s" s="230">
        <v>238</v>
      </c>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2"/>
      <c r="AA22" s="196"/>
      <c r="AB22" s="196"/>
      <c r="AC22" s="233"/>
      <c r="AD22" s="231"/>
      <c r="AE22" s="231"/>
      <c r="AF22" s="234"/>
    </row>
    <row r="23" ht="13.55" customHeight="1">
      <c r="A23" s="235"/>
      <c r="B23" s="236"/>
      <c r="C23" t="s" s="237">
        <v>283</v>
      </c>
      <c r="D23" t="s" s="238">
        <v>284</v>
      </c>
      <c r="E23" s="158"/>
      <c r="F23" s="159"/>
      <c r="G23" s="159"/>
      <c r="H23" s="159"/>
      <c r="I23" s="159"/>
      <c r="J23" s="159"/>
      <c r="K23" s="159"/>
      <c r="L23" s="159"/>
      <c r="M23" s="159"/>
      <c r="N23" s="159"/>
      <c r="O23" s="159"/>
      <c r="P23" s="159"/>
      <c r="Q23" s="159"/>
      <c r="R23" s="159"/>
      <c r="S23" s="159"/>
      <c r="T23" s="159"/>
      <c r="U23" s="159"/>
      <c r="V23" s="159"/>
      <c r="W23" s="159"/>
      <c r="X23" s="159"/>
      <c r="Y23" s="159"/>
      <c r="Z23" s="159"/>
      <c r="AA23" s="239"/>
      <c r="AB23" s="240"/>
      <c r="AC23" s="236"/>
      <c r="AD23" s="236"/>
      <c r="AE23" s="236"/>
      <c r="AF23" s="241"/>
    </row>
    <row r="24" ht="13.55" customHeight="1">
      <c r="A24" s="235"/>
      <c r="B24" s="236"/>
      <c r="C24" s="98"/>
      <c r="D24" s="236"/>
      <c r="E24" s="161"/>
      <c r="F24" s="162"/>
      <c r="G24" s="162"/>
      <c r="H24" s="162"/>
      <c r="I24" s="162"/>
      <c r="J24" s="162"/>
      <c r="K24" s="162"/>
      <c r="L24" s="162"/>
      <c r="M24" s="162"/>
      <c r="N24" s="162"/>
      <c r="O24" s="162"/>
      <c r="P24" s="162"/>
      <c r="Q24" s="162"/>
      <c r="R24" s="162"/>
      <c r="S24" s="162"/>
      <c r="T24" s="162"/>
      <c r="U24" s="162"/>
      <c r="V24" s="162"/>
      <c r="W24" s="162"/>
      <c r="X24" s="162"/>
      <c r="Y24" s="162"/>
      <c r="Z24" s="162"/>
      <c r="AA24" s="162"/>
      <c r="AB24" s="163"/>
      <c r="AC24" s="236"/>
      <c r="AD24" s="236"/>
      <c r="AE24" s="236"/>
      <c r="AF24" s="241"/>
    </row>
    <row r="25" ht="13.55" customHeight="1">
      <c r="A25" s="242"/>
      <c r="B25" s="242"/>
      <c r="C25" s="242"/>
      <c r="D25" s="242"/>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2"/>
      <c r="AD25" s="242"/>
      <c r="AE25" s="242"/>
      <c r="AF25" s="242"/>
    </row>
  </sheetData>
  <mergeCells count="11">
    <mergeCell ref="G9:H9"/>
    <mergeCell ref="A11:A12"/>
    <mergeCell ref="D23:AB23"/>
    <mergeCell ref="D24:AB24"/>
    <mergeCell ref="I8:J9"/>
    <mergeCell ref="K9:L9"/>
    <mergeCell ref="N9:O9"/>
    <mergeCell ref="P9:T9"/>
    <mergeCell ref="V9:W9"/>
    <mergeCell ref="X9:AA9"/>
    <mergeCell ref="AC9:AF9"/>
  </mergeCells>
  <pageMargins left="1" right="1" top="1" bottom="1" header="0.25" footer="0.25"/>
  <pageSetup firstPageNumber="1" fitToHeight="1" fitToWidth="1" scale="35" useFirstPageNumber="0" orientation="landscape" pageOrder="downThenOver"/>
  <headerFooter>
    <oddFooter>&amp;L&amp;"Arial,Italic"&amp;11&amp;K000000CEFOR 2023 Consolidated Work and Procurement Plans_10Jan2023&amp;R&amp;"Helvetica,Regular"&amp;12&amp;K000000&amp;P</oddFooter>
  </headerFooter>
</worksheet>
</file>

<file path=xl/worksheets/sheet6.xml><?xml version="1.0" encoding="utf-8"?>
<worksheet xmlns:r="http://schemas.openxmlformats.org/officeDocument/2006/relationships" xmlns="http://schemas.openxmlformats.org/spreadsheetml/2006/main">
  <dimension ref="A1:L39"/>
  <sheetViews>
    <sheetView workbookViewId="0" showGridLines="0" defaultGridColor="1"/>
  </sheetViews>
  <sheetFormatPr defaultColWidth="12.6667" defaultRowHeight="15" customHeight="1" outlineLevelRow="0" outlineLevelCol="0"/>
  <cols>
    <col min="1" max="1" width="8.67188" style="244" customWidth="1"/>
    <col min="2" max="2" width="21.8516" style="244" customWidth="1"/>
    <col min="3" max="3" width="19.8516" style="244" customWidth="1"/>
    <col min="4" max="4" width="28.8516" style="244" customWidth="1"/>
    <col min="5" max="5" width="20.8516" style="244" customWidth="1"/>
    <col min="6" max="6" width="15" style="244" customWidth="1"/>
    <col min="7" max="7" width="14.8516" style="244" customWidth="1"/>
    <col min="8" max="12" width="12.6719" style="244" customWidth="1"/>
    <col min="13" max="16384" width="12.6719" style="244" customWidth="1"/>
  </cols>
  <sheetData>
    <row r="1" ht="15.75" customHeight="1">
      <c r="A1" t="s" s="7">
        <v>205</v>
      </c>
      <c r="B1" s="8"/>
      <c r="C1" s="8"/>
      <c r="D1" s="8"/>
      <c r="E1" s="8"/>
      <c r="F1" s="8"/>
      <c r="G1" s="9"/>
      <c r="H1" s="81"/>
      <c r="I1" s="82"/>
      <c r="J1" s="82"/>
      <c r="K1" s="82"/>
      <c r="L1" s="86"/>
    </row>
    <row r="2" ht="15" customHeight="1">
      <c r="A2" t="s" s="10">
        <v>8</v>
      </c>
      <c r="B2" s="11"/>
      <c r="C2" s="11"/>
      <c r="D2" s="11"/>
      <c r="E2" s="11"/>
      <c r="F2" s="11"/>
      <c r="G2" s="12"/>
      <c r="H2" s="87"/>
      <c r="I2" s="88"/>
      <c r="J2" s="88"/>
      <c r="K2" s="88"/>
      <c r="L2" s="89"/>
    </row>
    <row r="3" ht="15.75" customHeight="1">
      <c r="A3" t="s" s="13">
        <v>9</v>
      </c>
      <c r="B3" s="14"/>
      <c r="C3" s="14"/>
      <c r="D3" s="14"/>
      <c r="E3" s="14"/>
      <c r="F3" s="14"/>
      <c r="G3" s="15"/>
      <c r="H3" s="87"/>
      <c r="I3" s="88"/>
      <c r="J3" s="88"/>
      <c r="K3" s="88"/>
      <c r="L3" s="89"/>
    </row>
    <row r="4" ht="15.75" customHeight="1">
      <c r="A4" t="s" s="13">
        <v>145</v>
      </c>
      <c r="B4" s="14"/>
      <c r="C4" s="14"/>
      <c r="D4" s="14"/>
      <c r="E4" s="14"/>
      <c r="F4" s="14"/>
      <c r="G4" s="15"/>
      <c r="H4" s="87"/>
      <c r="I4" s="88"/>
      <c r="J4" s="88"/>
      <c r="K4" s="88"/>
      <c r="L4" s="89"/>
    </row>
    <row r="5" ht="15.75" customHeight="1">
      <c r="A5" t="s" s="245">
        <v>286</v>
      </c>
      <c r="B5" s="246"/>
      <c r="C5" s="246"/>
      <c r="D5" s="246"/>
      <c r="E5" s="246"/>
      <c r="F5" s="246"/>
      <c r="G5" s="247"/>
      <c r="H5" s="87"/>
      <c r="I5" s="88"/>
      <c r="J5" s="88"/>
      <c r="K5" s="88"/>
      <c r="L5" s="89"/>
    </row>
    <row r="6" ht="18.75" customHeight="1">
      <c r="A6" s="248"/>
      <c r="B6" s="249"/>
      <c r="C6" s="249"/>
      <c r="D6" s="249"/>
      <c r="E6" s="250"/>
      <c r="F6" s="251"/>
      <c r="G6" s="252"/>
      <c r="H6" s="87"/>
      <c r="I6" s="88"/>
      <c r="J6" s="88"/>
      <c r="K6" s="88"/>
      <c r="L6" s="89"/>
    </row>
    <row r="7" ht="15.75" customHeight="1">
      <c r="A7" t="s" s="253">
        <v>287</v>
      </c>
      <c r="B7" s="254"/>
      <c r="C7" s="254"/>
      <c r="D7" s="254"/>
      <c r="E7" s="255"/>
      <c r="F7" s="256"/>
      <c r="G7" s="257"/>
      <c r="H7" s="87"/>
      <c r="I7" s="88"/>
      <c r="J7" s="88"/>
      <c r="K7" s="88"/>
      <c r="L7" s="89"/>
    </row>
    <row r="8" ht="39" customHeight="1">
      <c r="A8" t="s" s="258">
        <v>288</v>
      </c>
      <c r="B8" t="s" s="258">
        <v>289</v>
      </c>
      <c r="C8" t="s" s="259">
        <v>290</v>
      </c>
      <c r="D8" t="s" s="259">
        <v>291</v>
      </c>
      <c r="E8" t="s" s="258">
        <v>292</v>
      </c>
      <c r="F8" t="s" s="259">
        <v>293</v>
      </c>
      <c r="G8" t="s" s="258">
        <v>294</v>
      </c>
      <c r="H8" s="260"/>
      <c r="I8" s="88"/>
      <c r="J8" s="88"/>
      <c r="K8" s="88"/>
      <c r="L8" s="89"/>
    </row>
    <row r="9" ht="64.5" customHeight="1">
      <c r="A9" s="261">
        <v>1</v>
      </c>
      <c r="B9" t="s" s="262">
        <v>295</v>
      </c>
      <c r="C9" t="s" s="262">
        <v>296</v>
      </c>
      <c r="D9" t="s" s="262">
        <v>297</v>
      </c>
      <c r="E9" t="s" s="262">
        <v>298</v>
      </c>
      <c r="F9" t="s" s="263">
        <v>299</v>
      </c>
      <c r="G9" s="264">
        <v>10000</v>
      </c>
      <c r="H9" s="260"/>
      <c r="I9" s="88"/>
      <c r="J9" s="88"/>
      <c r="K9" s="88"/>
      <c r="L9" s="89"/>
    </row>
    <row r="10" ht="115.5" customHeight="1">
      <c r="A10" s="261">
        <v>2</v>
      </c>
      <c r="B10" t="s" s="262">
        <v>300</v>
      </c>
      <c r="C10" t="s" s="262">
        <v>301</v>
      </c>
      <c r="D10" t="s" s="262">
        <v>302</v>
      </c>
      <c r="E10" t="s" s="262">
        <v>303</v>
      </c>
      <c r="F10" t="s" s="263">
        <v>299</v>
      </c>
      <c r="G10" s="264">
        <v>10000</v>
      </c>
      <c r="H10" s="260"/>
      <c r="I10" s="88"/>
      <c r="J10" s="88"/>
      <c r="K10" s="88"/>
      <c r="L10" s="89"/>
    </row>
    <row r="11" ht="100.5" customHeight="1">
      <c r="A11" s="261">
        <v>3</v>
      </c>
      <c r="B11" t="s" s="262">
        <v>304</v>
      </c>
      <c r="C11" t="s" s="262">
        <v>305</v>
      </c>
      <c r="D11" t="s" s="262">
        <v>306</v>
      </c>
      <c r="E11" t="s" s="262">
        <v>307</v>
      </c>
      <c r="F11" t="s" s="263">
        <v>299</v>
      </c>
      <c r="G11" s="264">
        <v>8000</v>
      </c>
      <c r="H11" s="260"/>
      <c r="I11" s="88"/>
      <c r="J11" s="88"/>
      <c r="K11" s="88"/>
      <c r="L11" s="89"/>
    </row>
    <row r="12" ht="112.5" customHeight="1">
      <c r="A12" s="261">
        <v>4</v>
      </c>
      <c r="B12" t="s" s="262">
        <v>308</v>
      </c>
      <c r="C12" t="s" s="262">
        <v>309</v>
      </c>
      <c r="D12" t="s" s="262">
        <v>310</v>
      </c>
      <c r="E12" t="s" s="263">
        <v>311</v>
      </c>
      <c r="F12" t="s" s="263">
        <v>299</v>
      </c>
      <c r="G12" s="264">
        <v>8000</v>
      </c>
      <c r="H12" s="260"/>
      <c r="I12" s="88"/>
      <c r="J12" s="88"/>
      <c r="K12" s="88"/>
      <c r="L12" s="89"/>
    </row>
    <row r="13" ht="90.55" customHeight="1">
      <c r="A13" s="261">
        <v>5</v>
      </c>
      <c r="B13" t="s" s="262">
        <v>312</v>
      </c>
      <c r="C13" t="s" s="262">
        <v>313</v>
      </c>
      <c r="D13" t="s" s="262">
        <v>314</v>
      </c>
      <c r="E13" t="s" s="262">
        <v>315</v>
      </c>
      <c r="F13" t="s" s="263">
        <v>299</v>
      </c>
      <c r="G13" s="264">
        <v>8000</v>
      </c>
      <c r="H13" s="260"/>
      <c r="I13" s="88"/>
      <c r="J13" s="88"/>
      <c r="K13" s="88"/>
      <c r="L13" s="89"/>
    </row>
    <row r="14" ht="57.55" customHeight="1">
      <c r="A14" s="261">
        <v>6</v>
      </c>
      <c r="B14" t="s" s="262">
        <v>316</v>
      </c>
      <c r="C14" t="s" s="262">
        <v>317</v>
      </c>
      <c r="D14" t="s" s="262">
        <v>318</v>
      </c>
      <c r="E14" t="s" s="262">
        <v>319</v>
      </c>
      <c r="F14" t="s" s="263">
        <v>299</v>
      </c>
      <c r="G14" s="264">
        <v>8000</v>
      </c>
      <c r="H14" s="260"/>
      <c r="I14" s="88"/>
      <c r="J14" s="88"/>
      <c r="K14" s="88"/>
      <c r="L14" s="89"/>
    </row>
    <row r="15" ht="57.55" customHeight="1">
      <c r="A15" s="261">
        <v>7</v>
      </c>
      <c r="B15" t="s" s="262">
        <v>316</v>
      </c>
      <c r="C15" t="s" s="262">
        <v>320</v>
      </c>
      <c r="D15" t="s" s="262">
        <v>321</v>
      </c>
      <c r="E15" t="s" s="262">
        <v>319</v>
      </c>
      <c r="F15" t="s" s="263">
        <v>299</v>
      </c>
      <c r="G15" s="264">
        <v>8000</v>
      </c>
      <c r="H15" s="260"/>
      <c r="I15" s="88"/>
      <c r="J15" s="88"/>
      <c r="K15" s="88"/>
      <c r="L15" s="89"/>
    </row>
    <row r="16" ht="123.55" customHeight="1">
      <c r="A16" s="261">
        <v>8</v>
      </c>
      <c r="B16" t="s" s="262">
        <v>322</v>
      </c>
      <c r="C16" t="s" s="262">
        <v>323</v>
      </c>
      <c r="D16" t="s" s="262">
        <v>324</v>
      </c>
      <c r="E16" t="s" s="262">
        <v>325</v>
      </c>
      <c r="F16" t="s" s="263">
        <v>299</v>
      </c>
      <c r="G16" s="264">
        <v>8000</v>
      </c>
      <c r="H16" s="260"/>
      <c r="I16" s="88"/>
      <c r="J16" s="88"/>
      <c r="K16" s="88"/>
      <c r="L16" s="89"/>
    </row>
    <row r="17" ht="90.55" customHeight="1">
      <c r="A17" s="261">
        <v>9</v>
      </c>
      <c r="B17" t="s" s="263">
        <v>326</v>
      </c>
      <c r="C17" t="s" s="262">
        <v>327</v>
      </c>
      <c r="D17" t="s" s="262">
        <v>328</v>
      </c>
      <c r="E17" t="s" s="262">
        <v>329</v>
      </c>
      <c r="F17" t="s" s="263">
        <v>299</v>
      </c>
      <c r="G17" s="264">
        <v>8000</v>
      </c>
      <c r="H17" s="260"/>
      <c r="I17" s="88"/>
      <c r="J17" s="88"/>
      <c r="K17" s="88"/>
      <c r="L17" s="89"/>
    </row>
    <row r="18" ht="95.65" customHeight="1">
      <c r="A18" s="261">
        <v>10</v>
      </c>
      <c r="B18" t="s" s="262">
        <v>330</v>
      </c>
      <c r="C18" t="s" s="262">
        <v>331</v>
      </c>
      <c r="D18" t="s" s="262">
        <v>332</v>
      </c>
      <c r="E18" t="s" s="262">
        <v>333</v>
      </c>
      <c r="F18" t="s" s="263">
        <v>299</v>
      </c>
      <c r="G18" s="264">
        <v>8000</v>
      </c>
      <c r="H18" s="260"/>
      <c r="I18" s="88"/>
      <c r="J18" s="88"/>
      <c r="K18" s="88"/>
      <c r="L18" s="89"/>
    </row>
    <row r="19" ht="57.55" customHeight="1">
      <c r="A19" s="261">
        <v>11</v>
      </c>
      <c r="B19" t="s" s="263">
        <v>334</v>
      </c>
      <c r="C19" t="s" s="262">
        <v>335</v>
      </c>
      <c r="D19" t="s" s="262">
        <v>336</v>
      </c>
      <c r="E19" t="s" s="263">
        <v>337</v>
      </c>
      <c r="F19" t="s" s="263">
        <v>338</v>
      </c>
      <c r="G19" s="264">
        <v>75000</v>
      </c>
      <c r="H19" s="260"/>
      <c r="I19" s="88"/>
      <c r="J19" s="88"/>
      <c r="K19" s="88"/>
      <c r="L19" s="89"/>
    </row>
    <row r="20" ht="277.55" customHeight="1">
      <c r="A20" s="261">
        <v>12</v>
      </c>
      <c r="B20" t="s" s="262">
        <v>339</v>
      </c>
      <c r="C20" t="s" s="262">
        <v>340</v>
      </c>
      <c r="D20" t="s" s="262">
        <v>341</v>
      </c>
      <c r="E20" t="s" s="262">
        <v>342</v>
      </c>
      <c r="F20" t="s" s="263">
        <v>338</v>
      </c>
      <c r="G20" s="264">
        <v>50000</v>
      </c>
      <c r="H20" s="260"/>
      <c r="I20" s="88"/>
      <c r="J20" s="88"/>
      <c r="K20" s="88"/>
      <c r="L20" s="89"/>
    </row>
    <row r="21" ht="101.55" customHeight="1">
      <c r="A21" s="261">
        <v>13</v>
      </c>
      <c r="B21" t="s" s="262">
        <v>343</v>
      </c>
      <c r="C21" t="s" s="262">
        <v>344</v>
      </c>
      <c r="D21" t="s" s="262">
        <v>345</v>
      </c>
      <c r="E21" t="s" s="262">
        <v>346</v>
      </c>
      <c r="F21" t="s" s="263">
        <v>347</v>
      </c>
      <c r="G21" s="264">
        <v>195000</v>
      </c>
      <c r="H21" s="260"/>
      <c r="I21" s="88"/>
      <c r="J21" s="88"/>
      <c r="K21" s="88"/>
      <c r="L21" s="89"/>
    </row>
    <row r="22" ht="24.55" customHeight="1">
      <c r="A22" s="261">
        <v>14</v>
      </c>
      <c r="B22" t="s" s="262">
        <v>348</v>
      </c>
      <c r="C22" t="s" s="262">
        <v>349</v>
      </c>
      <c r="D22" t="s" s="263">
        <v>350</v>
      </c>
      <c r="E22" t="s" s="263">
        <v>351</v>
      </c>
      <c r="F22" t="s" s="263">
        <v>347</v>
      </c>
      <c r="G22" s="264">
        <v>190000</v>
      </c>
      <c r="H22" s="260"/>
      <c r="I22" s="88"/>
      <c r="J22" s="88"/>
      <c r="K22" s="88"/>
      <c r="L22" s="89"/>
    </row>
    <row r="23" ht="117.95" customHeight="1">
      <c r="A23" s="261">
        <v>15</v>
      </c>
      <c r="B23" t="s" s="262">
        <v>352</v>
      </c>
      <c r="C23" t="s" s="262">
        <v>353</v>
      </c>
      <c r="D23" t="s" s="262">
        <v>112</v>
      </c>
      <c r="E23" t="s" s="262">
        <v>354</v>
      </c>
      <c r="F23" t="s" s="263">
        <v>347</v>
      </c>
      <c r="G23" s="264">
        <v>40655.39</v>
      </c>
      <c r="H23" s="260"/>
      <c r="I23" s="88"/>
      <c r="J23" s="88"/>
      <c r="K23" s="88"/>
      <c r="L23" s="89"/>
    </row>
    <row r="24" ht="85.45" customHeight="1">
      <c r="A24" s="261">
        <v>16</v>
      </c>
      <c r="B24" t="s" s="262">
        <v>117</v>
      </c>
      <c r="C24" t="s" s="262">
        <v>355</v>
      </c>
      <c r="D24" t="s" s="263">
        <v>356</v>
      </c>
      <c r="E24" t="s" s="263">
        <v>120</v>
      </c>
      <c r="F24" t="s" s="263">
        <v>347</v>
      </c>
      <c r="G24" s="265">
        <v>40000</v>
      </c>
      <c r="H24" s="260"/>
      <c r="I24" s="88"/>
      <c r="J24" s="88"/>
      <c r="K24" s="88"/>
      <c r="L24" s="89"/>
    </row>
    <row r="25" ht="68.55" customHeight="1">
      <c r="A25" s="261">
        <v>17</v>
      </c>
      <c r="B25" t="s" s="262">
        <v>129</v>
      </c>
      <c r="C25" t="s" s="262">
        <v>357</v>
      </c>
      <c r="D25" t="s" s="263">
        <v>131</v>
      </c>
      <c r="E25" t="s" s="263">
        <v>132</v>
      </c>
      <c r="F25" t="s" s="263">
        <v>347</v>
      </c>
      <c r="G25" s="264">
        <v>15000</v>
      </c>
      <c r="H25" s="260"/>
      <c r="I25" s="88"/>
      <c r="J25" s="88"/>
      <c r="K25" s="88"/>
      <c r="L25" s="89"/>
    </row>
    <row r="26" ht="14.6" customHeight="1">
      <c r="A26" s="266"/>
      <c r="B26" t="s" s="267">
        <v>358</v>
      </c>
      <c r="C26" s="268"/>
      <c r="D26" s="269"/>
      <c r="E26" s="269"/>
      <c r="F26" s="270"/>
      <c r="G26" s="271">
        <f>SUM(G9:G25)</f>
        <v>689655.39</v>
      </c>
      <c r="H26" s="260"/>
      <c r="I26" s="88"/>
      <c r="J26" s="88"/>
      <c r="K26" s="88"/>
      <c r="L26" s="89"/>
    </row>
    <row r="27" ht="14.6" customHeight="1">
      <c r="A27" s="261">
        <v>18</v>
      </c>
      <c r="B27" t="s" s="262">
        <v>359</v>
      </c>
      <c r="C27" t="s" s="262">
        <v>360</v>
      </c>
      <c r="D27" t="s" s="263">
        <v>361</v>
      </c>
      <c r="E27" t="s" s="263">
        <v>362</v>
      </c>
      <c r="F27" t="s" s="263">
        <v>363</v>
      </c>
      <c r="G27" s="264">
        <f>G26*0.1</f>
        <v>68965.539</v>
      </c>
      <c r="H27" s="260"/>
      <c r="I27" s="88"/>
      <c r="J27" s="88"/>
      <c r="K27" s="88"/>
      <c r="L27" s="89"/>
    </row>
    <row r="28" ht="15" customHeight="1">
      <c r="A28" s="266"/>
      <c r="B28" s="272"/>
      <c r="C28" s="273"/>
      <c r="D28" s="273"/>
      <c r="E28" s="272"/>
      <c r="F28" t="s" s="203">
        <v>364</v>
      </c>
      <c r="G28" s="274">
        <f>G26+G27</f>
        <v>758620.929</v>
      </c>
      <c r="H28" s="87"/>
      <c r="I28" s="88"/>
      <c r="J28" s="88"/>
      <c r="K28" s="88"/>
      <c r="L28" s="89"/>
    </row>
    <row r="29" ht="14.25" customHeight="1">
      <c r="A29" s="275"/>
      <c r="B29" t="s" s="276">
        <v>140</v>
      </c>
      <c r="C29" s="277"/>
      <c r="D29" s="277"/>
      <c r="E29" s="277"/>
      <c r="F29" s="277"/>
      <c r="G29" s="278"/>
      <c r="H29" s="87"/>
      <c r="I29" s="88"/>
      <c r="J29" s="88"/>
      <c r="K29" s="88"/>
      <c r="L29" s="89"/>
    </row>
    <row r="30" ht="15.75" customHeight="1">
      <c r="A30" s="81"/>
      <c r="B30" s="82"/>
      <c r="C30" s="82"/>
      <c r="D30" s="82"/>
      <c r="E30" s="82"/>
      <c r="F30" s="82"/>
      <c r="G30" s="82"/>
      <c r="H30" s="88"/>
      <c r="I30" s="88"/>
      <c r="J30" s="88"/>
      <c r="K30" s="88"/>
      <c r="L30" s="89"/>
    </row>
    <row r="31" ht="15.75" customHeight="1">
      <c r="A31" s="87"/>
      <c r="B31" s="88"/>
      <c r="C31" s="88"/>
      <c r="D31" s="88"/>
      <c r="E31" s="88"/>
      <c r="F31" s="88"/>
      <c r="G31" s="88"/>
      <c r="H31" s="88"/>
      <c r="I31" s="88"/>
      <c r="J31" s="88"/>
      <c r="K31" s="88"/>
      <c r="L31" s="89"/>
    </row>
    <row r="32" ht="15.75" customHeight="1">
      <c r="A32" s="87"/>
      <c r="B32" s="88"/>
      <c r="C32" s="88"/>
      <c r="D32" s="88"/>
      <c r="E32" s="88"/>
      <c r="F32" s="88"/>
      <c r="G32" s="88"/>
      <c r="H32" s="88"/>
      <c r="I32" s="88"/>
      <c r="J32" s="88"/>
      <c r="K32" s="88"/>
      <c r="L32" s="89"/>
    </row>
    <row r="33" ht="15.75" customHeight="1">
      <c r="A33" s="87"/>
      <c r="B33" s="88"/>
      <c r="C33" s="88"/>
      <c r="D33" s="88"/>
      <c r="E33" s="88"/>
      <c r="F33" s="88"/>
      <c r="G33" s="88"/>
      <c r="H33" s="88"/>
      <c r="I33" s="88"/>
      <c r="J33" s="88"/>
      <c r="K33" s="88"/>
      <c r="L33" s="89"/>
    </row>
    <row r="34" ht="15.75" customHeight="1">
      <c r="A34" s="87"/>
      <c r="B34" s="88"/>
      <c r="C34" s="88"/>
      <c r="D34" s="88"/>
      <c r="E34" s="88"/>
      <c r="F34" s="88"/>
      <c r="G34" s="88"/>
      <c r="H34" s="88"/>
      <c r="I34" s="88"/>
      <c r="J34" s="88"/>
      <c r="K34" s="88"/>
      <c r="L34" s="89"/>
    </row>
    <row r="35" ht="15.75" customHeight="1">
      <c r="A35" s="87"/>
      <c r="B35" s="88"/>
      <c r="C35" s="88"/>
      <c r="D35" s="88"/>
      <c r="E35" s="88"/>
      <c r="F35" s="88"/>
      <c r="G35" s="88"/>
      <c r="H35" s="88"/>
      <c r="I35" s="88"/>
      <c r="J35" s="88"/>
      <c r="K35" s="88"/>
      <c r="L35" s="89"/>
    </row>
    <row r="36" ht="15.75" customHeight="1">
      <c r="A36" s="87"/>
      <c r="B36" s="88"/>
      <c r="C36" s="88"/>
      <c r="D36" s="88"/>
      <c r="E36" s="88"/>
      <c r="F36" s="88"/>
      <c r="G36" s="88"/>
      <c r="H36" s="88"/>
      <c r="I36" s="88"/>
      <c r="J36" s="88"/>
      <c r="K36" s="88"/>
      <c r="L36" s="89"/>
    </row>
    <row r="37" ht="15.75" customHeight="1">
      <c r="A37" s="87"/>
      <c r="B37" s="88"/>
      <c r="C37" s="88"/>
      <c r="D37" s="88"/>
      <c r="E37" s="88"/>
      <c r="F37" s="88"/>
      <c r="G37" s="88"/>
      <c r="H37" s="88"/>
      <c r="I37" s="88"/>
      <c r="J37" s="88"/>
      <c r="K37" s="88"/>
      <c r="L37" s="89"/>
    </row>
    <row r="38" ht="15.75" customHeight="1">
      <c r="A38" s="87"/>
      <c r="B38" s="88"/>
      <c r="C38" s="88"/>
      <c r="D38" s="88"/>
      <c r="E38" s="88"/>
      <c r="F38" s="88"/>
      <c r="G38" s="88"/>
      <c r="H38" s="88"/>
      <c r="I38" s="88"/>
      <c r="J38" s="88"/>
      <c r="K38" s="88"/>
      <c r="L38" s="89"/>
    </row>
    <row r="39" ht="15.75" customHeight="1">
      <c r="A39" s="90"/>
      <c r="B39" s="91"/>
      <c r="C39" s="91"/>
      <c r="D39" s="91"/>
      <c r="E39" s="91"/>
      <c r="F39" s="91"/>
      <c r="G39" s="91"/>
      <c r="H39" s="91"/>
      <c r="I39" s="91"/>
      <c r="J39" s="91"/>
      <c r="K39" s="91"/>
      <c r="L39" s="92"/>
    </row>
  </sheetData>
  <mergeCells count="2">
    <mergeCell ref="A6:E6"/>
    <mergeCell ref="A7:E7"/>
  </mergeCells>
  <pageMargins left="0.7" right="0.7" top="0.75" bottom="0.75" header="0" footer="0"/>
  <pageSetup firstPageNumber="1" fitToHeight="1" fitToWidth="1" scale="93" useFirstPageNumber="0" orientation="landscape" pageOrder="downThenOver"/>
  <headerFooter>
    <oddFooter>&amp;L&amp;"Arial,Italic"&amp;11&amp;K000000CEFOR 2023 Consolidated Work and Procurement Plans_10Jan2023&amp;R&amp;"Helvetica,Regular"&amp;12&amp;K000000&amp;P</oddFooter>
  </headerFooter>
</worksheet>
</file>

<file path=xl/worksheets/sheet7.xml><?xml version="1.0" encoding="utf-8"?>
<worksheet xmlns:r="http://schemas.openxmlformats.org/officeDocument/2006/relationships" xmlns="http://schemas.openxmlformats.org/spreadsheetml/2006/main">
  <dimension ref="A1:Z56"/>
  <sheetViews>
    <sheetView workbookViewId="0" showGridLines="0" defaultGridColor="1"/>
  </sheetViews>
  <sheetFormatPr defaultColWidth="12.6667" defaultRowHeight="15" customHeight="1" outlineLevelRow="0" outlineLevelCol="0"/>
  <cols>
    <col min="1" max="1" width="5.48438" style="279" customWidth="1"/>
    <col min="2" max="2" width="19.1719" style="279" customWidth="1"/>
    <col min="3" max="3" width="12.1641" style="279" customWidth="1"/>
    <col min="4" max="4" width="11.9219" style="279" customWidth="1"/>
    <col min="5" max="9" width="11.8516" style="279" customWidth="1"/>
    <col min="10" max="10" width="10.1719" style="279" customWidth="1"/>
    <col min="11" max="15" width="11.8516" style="279" customWidth="1"/>
    <col min="16" max="16" width="11" style="279" customWidth="1"/>
    <col min="17" max="17" width="13.3516" style="279" customWidth="1"/>
    <col min="18" max="22" width="8.85156" style="279" customWidth="1"/>
    <col min="23" max="26" width="12.6719" style="279" customWidth="1"/>
    <col min="27" max="16384" width="12.6719" style="279" customWidth="1"/>
  </cols>
  <sheetData>
    <row r="1" ht="31.5" customHeight="1">
      <c r="A1" t="s" s="280">
        <v>366</v>
      </c>
      <c r="B1" s="26"/>
      <c r="C1" s="26"/>
      <c r="D1" s="26"/>
      <c r="E1" s="26"/>
      <c r="F1" s="26"/>
      <c r="G1" s="26"/>
      <c r="H1" s="26"/>
      <c r="I1" s="26"/>
      <c r="J1" s="26"/>
      <c r="K1" s="26"/>
      <c r="L1" s="26"/>
      <c r="M1" s="26"/>
      <c r="N1" s="26"/>
      <c r="O1" s="26"/>
      <c r="P1" s="26"/>
      <c r="Q1" s="27"/>
      <c r="R1" s="281"/>
      <c r="S1" s="82"/>
      <c r="T1" s="82"/>
      <c r="U1" s="82"/>
      <c r="V1" s="86"/>
      <c r="W1" s="81"/>
      <c r="X1" s="82"/>
      <c r="Y1" s="82"/>
      <c r="Z1" s="86"/>
    </row>
    <row r="2" ht="23.25" customHeight="1">
      <c r="A2" t="s" s="282">
        <v>367</v>
      </c>
      <c r="B2" s="26"/>
      <c r="C2" s="26"/>
      <c r="D2" s="26"/>
      <c r="E2" s="26"/>
      <c r="F2" s="26"/>
      <c r="G2" s="26"/>
      <c r="H2" s="26"/>
      <c r="I2" s="26"/>
      <c r="J2" s="26"/>
      <c r="K2" s="26"/>
      <c r="L2" s="26"/>
      <c r="M2" s="26"/>
      <c r="N2" s="26"/>
      <c r="O2" s="26"/>
      <c r="P2" s="26"/>
      <c r="Q2" s="27"/>
      <c r="R2" s="260"/>
      <c r="S2" s="88"/>
      <c r="T2" s="88"/>
      <c r="U2" s="88"/>
      <c r="V2" s="89"/>
      <c r="W2" s="87"/>
      <c r="X2" s="88"/>
      <c r="Y2" s="88"/>
      <c r="Z2" s="89"/>
    </row>
    <row r="3" ht="21" customHeight="1">
      <c r="A3" t="s" s="283">
        <v>368</v>
      </c>
      <c r="B3" s="26"/>
      <c r="C3" s="26"/>
      <c r="D3" s="26"/>
      <c r="E3" s="26"/>
      <c r="F3" s="26"/>
      <c r="G3" s="26"/>
      <c r="H3" s="26"/>
      <c r="I3" s="26"/>
      <c r="J3" s="26"/>
      <c r="K3" s="26"/>
      <c r="L3" s="26"/>
      <c r="M3" s="26"/>
      <c r="N3" s="26"/>
      <c r="O3" s="26"/>
      <c r="P3" s="26"/>
      <c r="Q3" s="27"/>
      <c r="R3" s="260"/>
      <c r="S3" s="88"/>
      <c r="T3" s="88"/>
      <c r="U3" s="88"/>
      <c r="V3" s="89"/>
      <c r="W3" s="87"/>
      <c r="X3" s="88"/>
      <c r="Y3" s="88"/>
      <c r="Z3" s="89"/>
    </row>
    <row r="4" ht="21" customHeight="1">
      <c r="A4" t="s" s="283">
        <v>369</v>
      </c>
      <c r="B4" s="26"/>
      <c r="C4" s="26"/>
      <c r="D4" s="26"/>
      <c r="E4" s="26"/>
      <c r="F4" s="26"/>
      <c r="G4" s="26"/>
      <c r="H4" s="26"/>
      <c r="I4" s="26"/>
      <c r="J4" s="26"/>
      <c r="K4" s="26"/>
      <c r="L4" s="26"/>
      <c r="M4" s="26"/>
      <c r="N4" s="26"/>
      <c r="O4" s="26"/>
      <c r="P4" s="26"/>
      <c r="Q4" s="27"/>
      <c r="R4" s="260"/>
      <c r="S4" s="88"/>
      <c r="T4" s="88"/>
      <c r="U4" s="88"/>
      <c r="V4" s="89"/>
      <c r="W4" s="87"/>
      <c r="X4" s="88"/>
      <c r="Y4" s="88"/>
      <c r="Z4" s="89"/>
    </row>
    <row r="5" ht="21" customHeight="1">
      <c r="A5" t="s" s="283">
        <v>370</v>
      </c>
      <c r="B5" s="26"/>
      <c r="C5" s="26"/>
      <c r="D5" s="26"/>
      <c r="E5" s="26"/>
      <c r="F5" s="26"/>
      <c r="G5" s="26"/>
      <c r="H5" s="26"/>
      <c r="I5" s="26"/>
      <c r="J5" s="26"/>
      <c r="K5" s="26"/>
      <c r="L5" s="26"/>
      <c r="M5" s="26"/>
      <c r="N5" s="26"/>
      <c r="O5" s="26"/>
      <c r="P5" s="26"/>
      <c r="Q5" s="27"/>
      <c r="R5" s="260"/>
      <c r="S5" s="88"/>
      <c r="T5" s="88"/>
      <c r="U5" s="88"/>
      <c r="V5" s="89"/>
      <c r="W5" s="87"/>
      <c r="X5" s="88"/>
      <c r="Y5" s="88"/>
      <c r="Z5" s="89"/>
    </row>
    <row r="6" ht="21" customHeight="1">
      <c r="A6" t="s" s="284">
        <v>288</v>
      </c>
      <c r="B6" t="s" s="285">
        <v>371</v>
      </c>
      <c r="C6" t="s" s="286">
        <v>372</v>
      </c>
      <c r="D6" t="s" s="287">
        <v>373</v>
      </c>
      <c r="E6" t="s" s="288">
        <v>374</v>
      </c>
      <c r="F6" s="26"/>
      <c r="G6" s="26"/>
      <c r="H6" s="26"/>
      <c r="I6" s="26"/>
      <c r="J6" s="26"/>
      <c r="K6" s="26"/>
      <c r="L6" s="26"/>
      <c r="M6" s="26"/>
      <c r="N6" s="26"/>
      <c r="O6" s="26"/>
      <c r="P6" s="26"/>
      <c r="Q6" s="27"/>
      <c r="R6" s="260"/>
      <c r="S6" s="88"/>
      <c r="T6" s="88"/>
      <c r="U6" s="88"/>
      <c r="V6" s="89"/>
      <c r="W6" s="87"/>
      <c r="X6" s="88"/>
      <c r="Y6" s="88"/>
      <c r="Z6" s="89"/>
    </row>
    <row r="7" ht="15.75" customHeight="1">
      <c r="A7" s="289"/>
      <c r="B7" s="290"/>
      <c r="C7" s="291"/>
      <c r="D7" t="s" s="292">
        <v>375</v>
      </c>
      <c r="E7" t="s" s="292">
        <v>376</v>
      </c>
      <c r="F7" t="s" s="292">
        <v>377</v>
      </c>
      <c r="G7" t="s" s="292">
        <v>378</v>
      </c>
      <c r="H7" t="s" s="292">
        <v>379</v>
      </c>
      <c r="I7" t="s" s="292">
        <v>380</v>
      </c>
      <c r="J7" t="s" s="292">
        <v>381</v>
      </c>
      <c r="K7" t="s" s="292">
        <v>382</v>
      </c>
      <c r="L7" t="s" s="292">
        <v>383</v>
      </c>
      <c r="M7" t="s" s="292">
        <v>384</v>
      </c>
      <c r="N7" t="s" s="292">
        <v>385</v>
      </c>
      <c r="O7" t="s" s="292">
        <v>386</v>
      </c>
      <c r="P7" t="s" s="292">
        <v>387</v>
      </c>
      <c r="Q7" t="s" s="292">
        <v>364</v>
      </c>
      <c r="R7" s="260"/>
      <c r="S7" s="88"/>
      <c r="T7" s="88"/>
      <c r="U7" s="88"/>
      <c r="V7" s="89"/>
      <c r="W7" s="87"/>
      <c r="X7" s="88"/>
      <c r="Y7" s="88"/>
      <c r="Z7" s="89"/>
    </row>
    <row r="8" ht="15.75" customHeight="1">
      <c r="A8" s="293"/>
      <c r="B8" t="s" s="294">
        <v>40</v>
      </c>
      <c r="C8" s="26"/>
      <c r="D8" s="26"/>
      <c r="E8" s="26"/>
      <c r="F8" s="26"/>
      <c r="G8" s="26"/>
      <c r="H8" s="26"/>
      <c r="I8" s="26"/>
      <c r="J8" s="26"/>
      <c r="K8" s="26"/>
      <c r="L8" s="26"/>
      <c r="M8" s="26"/>
      <c r="N8" s="26"/>
      <c r="O8" s="26"/>
      <c r="P8" s="26"/>
      <c r="Q8" s="27"/>
      <c r="R8" s="260"/>
      <c r="S8" s="88"/>
      <c r="T8" s="88"/>
      <c r="U8" s="88"/>
      <c r="V8" s="89"/>
      <c r="W8" s="87"/>
      <c r="X8" s="88"/>
      <c r="Y8" s="88"/>
      <c r="Z8" s="89"/>
    </row>
    <row r="9" ht="24" customHeight="1">
      <c r="A9" s="295">
        <v>1</v>
      </c>
      <c r="B9" t="s" s="296">
        <v>41</v>
      </c>
      <c r="C9" t="s" s="297">
        <v>388</v>
      </c>
      <c r="D9" s="298">
        <v>35000</v>
      </c>
      <c r="E9" s="298"/>
      <c r="F9" s="299"/>
      <c r="G9" s="298">
        <v>8000</v>
      </c>
      <c r="H9" s="298"/>
      <c r="I9" s="299"/>
      <c r="J9" s="299">
        <v>9000</v>
      </c>
      <c r="K9" s="298"/>
      <c r="L9" s="299"/>
      <c r="M9" s="299">
        <v>8000</v>
      </c>
      <c r="N9" s="298"/>
      <c r="O9" s="299"/>
      <c r="P9" s="299">
        <v>10000</v>
      </c>
      <c r="Q9" s="300">
        <f>SUM(E9:P9)</f>
        <v>35000</v>
      </c>
      <c r="R9" s="260"/>
      <c r="S9" s="88"/>
      <c r="T9" s="88"/>
      <c r="U9" s="88"/>
      <c r="V9" s="89"/>
      <c r="W9" s="87"/>
      <c r="X9" s="88"/>
      <c r="Y9" s="88"/>
      <c r="Z9" s="89"/>
    </row>
    <row r="10" ht="25" customHeight="1">
      <c r="A10" s="295">
        <v>2</v>
      </c>
      <c r="B10" t="s" s="296">
        <v>389</v>
      </c>
      <c r="C10" t="s" s="297">
        <v>390</v>
      </c>
      <c r="D10" s="299">
        <v>150000</v>
      </c>
      <c r="E10" s="298"/>
      <c r="F10" s="299"/>
      <c r="G10" s="298">
        <v>40000</v>
      </c>
      <c r="H10" s="298"/>
      <c r="I10" s="299">
        <v>40000</v>
      </c>
      <c r="J10" s="299"/>
      <c r="K10" s="298"/>
      <c r="L10" s="299">
        <v>40000</v>
      </c>
      <c r="M10" s="299"/>
      <c r="N10" s="298">
        <v>30000</v>
      </c>
      <c r="O10" s="299"/>
      <c r="P10" s="299"/>
      <c r="Q10" s="300">
        <f>SUM(E10:P10)</f>
        <v>150000</v>
      </c>
      <c r="R10" s="260"/>
      <c r="S10" s="88"/>
      <c r="T10" s="88"/>
      <c r="U10" s="88"/>
      <c r="V10" s="89"/>
      <c r="W10" s="87"/>
      <c r="X10" s="88"/>
      <c r="Y10" s="88"/>
      <c r="Z10" s="89"/>
    </row>
    <row r="11" ht="36" customHeight="1">
      <c r="A11" s="295">
        <v>3</v>
      </c>
      <c r="B11" t="s" s="296">
        <v>391</v>
      </c>
      <c r="C11" t="s" s="297">
        <v>392</v>
      </c>
      <c r="D11" s="299">
        <v>70000</v>
      </c>
      <c r="E11" s="298"/>
      <c r="F11" s="298">
        <v>35000</v>
      </c>
      <c r="G11" s="299"/>
      <c r="H11" s="298">
        <v>35000</v>
      </c>
      <c r="I11" s="298"/>
      <c r="J11" s="299"/>
      <c r="K11" s="299"/>
      <c r="L11" s="299"/>
      <c r="M11" s="299"/>
      <c r="N11" s="299"/>
      <c r="O11" s="299"/>
      <c r="P11" s="299"/>
      <c r="Q11" s="300">
        <f>SUM(E11:P11)</f>
        <v>70000</v>
      </c>
      <c r="R11" s="260"/>
      <c r="S11" s="88"/>
      <c r="T11" s="88"/>
      <c r="U11" s="88"/>
      <c r="V11" s="89"/>
      <c r="W11" s="87"/>
      <c r="X11" s="88"/>
      <c r="Y11" s="88"/>
      <c r="Z11" s="89"/>
    </row>
    <row r="12" ht="31.5" customHeight="1">
      <c r="A12" s="295">
        <v>4</v>
      </c>
      <c r="B12" t="s" s="301">
        <v>393</v>
      </c>
      <c r="C12" t="s" s="297">
        <v>394</v>
      </c>
      <c r="D12" s="299">
        <v>95000</v>
      </c>
      <c r="E12" s="298">
        <v>2000</v>
      </c>
      <c r="F12" s="298">
        <v>2000</v>
      </c>
      <c r="G12" s="298">
        <v>2000</v>
      </c>
      <c r="H12" s="298">
        <v>35000</v>
      </c>
      <c r="I12" s="298">
        <v>40000</v>
      </c>
      <c r="J12" s="298">
        <v>2000</v>
      </c>
      <c r="K12" s="298">
        <v>2000</v>
      </c>
      <c r="L12" s="298">
        <v>2000</v>
      </c>
      <c r="M12" s="298">
        <v>2000</v>
      </c>
      <c r="N12" s="298">
        <v>2000</v>
      </c>
      <c r="O12" s="298">
        <v>2000</v>
      </c>
      <c r="P12" s="298">
        <v>2000</v>
      </c>
      <c r="Q12" s="300">
        <f>SUM(E12:P12)</f>
        <v>95000</v>
      </c>
      <c r="R12" s="260"/>
      <c r="S12" s="88"/>
      <c r="T12" s="88"/>
      <c r="U12" s="88"/>
      <c r="V12" s="89"/>
      <c r="W12" s="87"/>
      <c r="X12" s="88"/>
      <c r="Y12" s="88"/>
      <c r="Z12" s="89"/>
    </row>
    <row r="13" ht="31.5" customHeight="1">
      <c r="A13" s="295">
        <v>5</v>
      </c>
      <c r="B13" t="s" s="301">
        <v>395</v>
      </c>
      <c r="C13" t="s" s="297">
        <v>396</v>
      </c>
      <c r="D13" s="299">
        <v>20000</v>
      </c>
      <c r="E13" s="298">
        <v>1500</v>
      </c>
      <c r="F13" s="298">
        <v>1500</v>
      </c>
      <c r="G13" s="299">
        <v>1500</v>
      </c>
      <c r="H13" s="299">
        <v>1500</v>
      </c>
      <c r="I13" s="299">
        <v>1500</v>
      </c>
      <c r="J13" s="299">
        <v>2000</v>
      </c>
      <c r="K13" s="299">
        <v>2500</v>
      </c>
      <c r="L13" s="299">
        <v>2000</v>
      </c>
      <c r="M13" s="299">
        <v>1500</v>
      </c>
      <c r="N13" s="299">
        <v>1500</v>
      </c>
      <c r="O13" s="299">
        <v>1500</v>
      </c>
      <c r="P13" s="299">
        <v>1500</v>
      </c>
      <c r="Q13" s="300">
        <f>SUM(E13:P13)</f>
        <v>20000</v>
      </c>
      <c r="R13" s="260"/>
      <c r="S13" s="88"/>
      <c r="T13" s="88"/>
      <c r="U13" s="88"/>
      <c r="V13" s="89"/>
      <c r="W13" s="87"/>
      <c r="X13" s="88"/>
      <c r="Y13" s="88"/>
      <c r="Z13" s="89"/>
    </row>
    <row r="14" ht="31.5" customHeight="1">
      <c r="A14" s="295">
        <v>6</v>
      </c>
      <c r="B14" t="s" s="301">
        <v>397</v>
      </c>
      <c r="C14" t="s" s="297">
        <v>398</v>
      </c>
      <c r="D14" s="299">
        <v>230000</v>
      </c>
      <c r="E14" s="298"/>
      <c r="F14" s="298"/>
      <c r="G14" s="299">
        <v>10000</v>
      </c>
      <c r="H14" s="298">
        <v>10000</v>
      </c>
      <c r="I14" s="298">
        <v>10000</v>
      </c>
      <c r="J14" s="299">
        <v>70000</v>
      </c>
      <c r="K14" s="299">
        <v>50000</v>
      </c>
      <c r="L14" s="299">
        <v>50000</v>
      </c>
      <c r="M14" s="299">
        <v>10000</v>
      </c>
      <c r="N14" s="299">
        <v>10000</v>
      </c>
      <c r="O14" s="299">
        <v>10000</v>
      </c>
      <c r="P14" s="299"/>
      <c r="Q14" s="300">
        <f>SUM(E14:P14)</f>
        <v>230000</v>
      </c>
      <c r="R14" s="260"/>
      <c r="S14" s="88"/>
      <c r="T14" s="88"/>
      <c r="U14" s="88"/>
      <c r="V14" s="89"/>
      <c r="W14" s="87"/>
      <c r="X14" s="88"/>
      <c r="Y14" s="88"/>
      <c r="Z14" s="89"/>
    </row>
    <row r="15" ht="31.5" customHeight="1">
      <c r="A15" s="295">
        <v>7</v>
      </c>
      <c r="B15" t="s" s="301">
        <v>399</v>
      </c>
      <c r="C15" t="s" s="297">
        <v>400</v>
      </c>
      <c r="D15" s="299">
        <v>250000</v>
      </c>
      <c r="E15" s="298"/>
      <c r="F15" s="298"/>
      <c r="G15" s="299"/>
      <c r="H15" s="298">
        <v>100000</v>
      </c>
      <c r="I15" s="298"/>
      <c r="J15" s="299">
        <v>70000</v>
      </c>
      <c r="K15" s="299"/>
      <c r="L15" s="299">
        <v>40000</v>
      </c>
      <c r="M15" s="299">
        <v>20000</v>
      </c>
      <c r="N15" s="299">
        <v>20000</v>
      </c>
      <c r="O15" s="299"/>
      <c r="P15" s="299"/>
      <c r="Q15" s="300">
        <f>SUM(E15:P15)</f>
        <v>250000</v>
      </c>
      <c r="R15" s="260"/>
      <c r="S15" s="88"/>
      <c r="T15" s="88"/>
      <c r="U15" s="88"/>
      <c r="V15" s="89"/>
      <c r="W15" s="87"/>
      <c r="X15" s="88"/>
      <c r="Y15" s="88"/>
      <c r="Z15" s="89"/>
    </row>
    <row r="16" ht="39" customHeight="1">
      <c r="A16" s="295">
        <v>8</v>
      </c>
      <c r="B16" t="s" s="301">
        <v>401</v>
      </c>
      <c r="C16" t="s" s="297">
        <v>402</v>
      </c>
      <c r="D16" s="299">
        <v>150000</v>
      </c>
      <c r="E16" s="298"/>
      <c r="F16" s="298">
        <v>40000</v>
      </c>
      <c r="G16" s="299">
        <v>40000</v>
      </c>
      <c r="H16" s="298">
        <v>35000</v>
      </c>
      <c r="I16" s="298">
        <v>35000</v>
      </c>
      <c r="J16" s="299"/>
      <c r="K16" s="299"/>
      <c r="L16" s="299"/>
      <c r="M16" s="299"/>
      <c r="N16" s="299"/>
      <c r="O16" s="299"/>
      <c r="P16" s="299"/>
      <c r="Q16" s="300">
        <f>SUM(E16:P16)</f>
        <v>150000</v>
      </c>
      <c r="R16" s="260"/>
      <c r="S16" s="88"/>
      <c r="T16" s="88"/>
      <c r="U16" s="88"/>
      <c r="V16" s="89"/>
      <c r="W16" s="87"/>
      <c r="X16" s="88"/>
      <c r="Y16" s="88"/>
      <c r="Z16" s="89"/>
    </row>
    <row r="17" ht="31.5" customHeight="1">
      <c r="A17" s="295">
        <v>9</v>
      </c>
      <c r="B17" t="s" s="301">
        <v>403</v>
      </c>
      <c r="C17" t="s" s="297">
        <v>404</v>
      </c>
      <c r="D17" s="299">
        <v>40000</v>
      </c>
      <c r="E17" s="298">
        <v>1500</v>
      </c>
      <c r="F17" s="298">
        <v>4500</v>
      </c>
      <c r="G17" s="298">
        <v>4000</v>
      </c>
      <c r="H17" s="298">
        <v>3000</v>
      </c>
      <c r="I17" s="298">
        <v>3000</v>
      </c>
      <c r="J17" s="298">
        <v>4000</v>
      </c>
      <c r="K17" s="298">
        <v>3000</v>
      </c>
      <c r="L17" s="298">
        <v>3000</v>
      </c>
      <c r="M17" s="298">
        <v>4000</v>
      </c>
      <c r="N17" s="298">
        <v>3000</v>
      </c>
      <c r="O17" s="298">
        <v>3000</v>
      </c>
      <c r="P17" s="298">
        <v>4000</v>
      </c>
      <c r="Q17" s="300">
        <f>SUM(E17:P17)</f>
        <v>40000</v>
      </c>
      <c r="R17" s="260"/>
      <c r="S17" s="88"/>
      <c r="T17" s="88"/>
      <c r="U17" s="88"/>
      <c r="V17" s="89"/>
      <c r="W17" s="87"/>
      <c r="X17" s="88"/>
      <c r="Y17" s="88"/>
      <c r="Z17" s="89"/>
    </row>
    <row r="18" ht="15.75" customHeight="1">
      <c r="A18" s="302"/>
      <c r="B18" t="s" s="303">
        <v>81</v>
      </c>
      <c r="C18" s="26"/>
      <c r="D18" s="26"/>
      <c r="E18" s="26"/>
      <c r="F18" s="26"/>
      <c r="G18" s="26"/>
      <c r="H18" s="26"/>
      <c r="I18" s="26"/>
      <c r="J18" s="26"/>
      <c r="K18" s="26"/>
      <c r="L18" s="26"/>
      <c r="M18" s="26"/>
      <c r="N18" s="26"/>
      <c r="O18" s="26"/>
      <c r="P18" s="26"/>
      <c r="Q18" s="27"/>
      <c r="R18" s="260"/>
      <c r="S18" s="88"/>
      <c r="T18" s="88"/>
      <c r="U18" s="88"/>
      <c r="V18" s="89"/>
      <c r="W18" s="87"/>
      <c r="X18" s="88"/>
      <c r="Y18" s="88"/>
      <c r="Z18" s="89"/>
    </row>
    <row r="19" ht="36" customHeight="1">
      <c r="A19" s="295">
        <v>10</v>
      </c>
      <c r="B19" t="s" s="296">
        <v>405</v>
      </c>
      <c r="C19" t="s" s="297">
        <v>406</v>
      </c>
      <c r="D19" s="299">
        <v>250000</v>
      </c>
      <c r="E19" s="299">
        <v>10000</v>
      </c>
      <c r="F19" s="299">
        <v>10000</v>
      </c>
      <c r="G19" s="299">
        <v>10000</v>
      </c>
      <c r="H19" s="299">
        <v>40000</v>
      </c>
      <c r="I19" s="299">
        <v>40000</v>
      </c>
      <c r="J19" s="299">
        <v>35000</v>
      </c>
      <c r="K19" s="299">
        <v>35000</v>
      </c>
      <c r="L19" s="299">
        <v>30000</v>
      </c>
      <c r="M19" s="299">
        <v>10000</v>
      </c>
      <c r="N19" s="299">
        <v>10000</v>
      </c>
      <c r="O19" s="299">
        <v>10000</v>
      </c>
      <c r="P19" s="299">
        <v>10000</v>
      </c>
      <c r="Q19" s="300">
        <f>SUM(E19:P19)</f>
        <v>250000</v>
      </c>
      <c r="R19" s="260"/>
      <c r="S19" s="88"/>
      <c r="T19" s="88"/>
      <c r="U19" s="88"/>
      <c r="V19" s="89"/>
      <c r="W19" s="87"/>
      <c r="X19" s="88"/>
      <c r="Y19" s="88"/>
      <c r="Z19" s="89"/>
    </row>
    <row r="20" ht="15.75" customHeight="1">
      <c r="A20" s="302"/>
      <c r="B20" t="s" s="303">
        <v>87</v>
      </c>
      <c r="C20" s="26"/>
      <c r="D20" s="26"/>
      <c r="E20" s="26"/>
      <c r="F20" s="26"/>
      <c r="G20" s="26"/>
      <c r="H20" s="26"/>
      <c r="I20" s="26"/>
      <c r="J20" s="26"/>
      <c r="K20" s="26"/>
      <c r="L20" s="26"/>
      <c r="M20" s="26"/>
      <c r="N20" s="26"/>
      <c r="O20" s="26"/>
      <c r="P20" s="26"/>
      <c r="Q20" s="27"/>
      <c r="R20" s="260"/>
      <c r="S20" s="88"/>
      <c r="T20" s="88"/>
      <c r="U20" s="88"/>
      <c r="V20" s="89"/>
      <c r="W20" s="87"/>
      <c r="X20" s="88"/>
      <c r="Y20" s="88"/>
      <c r="Z20" s="89"/>
    </row>
    <row r="21" ht="36" customHeight="1">
      <c r="A21" s="295">
        <v>11</v>
      </c>
      <c r="B21" t="s" s="296">
        <v>407</v>
      </c>
      <c r="C21" t="s" s="297">
        <v>408</v>
      </c>
      <c r="D21" s="299">
        <v>50000</v>
      </c>
      <c r="E21" s="299"/>
      <c r="F21" s="298">
        <v>2500</v>
      </c>
      <c r="G21" s="298"/>
      <c r="H21" s="298"/>
      <c r="I21" s="299">
        <v>25000</v>
      </c>
      <c r="J21" s="299"/>
      <c r="K21" s="299"/>
      <c r="L21" s="299">
        <v>2500</v>
      </c>
      <c r="M21" s="299"/>
      <c r="N21" s="299"/>
      <c r="O21" s="299">
        <v>20000</v>
      </c>
      <c r="P21" s="299"/>
      <c r="Q21" s="300">
        <f>SUM(E21:P21)</f>
        <v>50000</v>
      </c>
      <c r="R21" s="260"/>
      <c r="S21" s="88"/>
      <c r="T21" s="88"/>
      <c r="U21" s="88"/>
      <c r="V21" s="89"/>
      <c r="W21" s="87"/>
      <c r="X21" s="88"/>
      <c r="Y21" s="88"/>
      <c r="Z21" s="89"/>
    </row>
    <row r="22" ht="27" customHeight="1">
      <c r="A22" s="295">
        <v>12</v>
      </c>
      <c r="B22" t="s" s="304">
        <v>409</v>
      </c>
      <c r="C22" t="s" s="297">
        <v>410</v>
      </c>
      <c r="D22" s="299">
        <v>100000</v>
      </c>
      <c r="E22" s="299"/>
      <c r="F22" s="298">
        <v>5000</v>
      </c>
      <c r="G22" s="298">
        <v>5000</v>
      </c>
      <c r="H22" s="299">
        <v>45000</v>
      </c>
      <c r="I22" s="298">
        <v>40000</v>
      </c>
      <c r="J22" s="298">
        <v>5000</v>
      </c>
      <c r="K22" s="299"/>
      <c r="L22" s="298"/>
      <c r="M22" s="298"/>
      <c r="N22" s="298"/>
      <c r="O22" s="298"/>
      <c r="P22" s="299"/>
      <c r="Q22" s="300">
        <f>SUM(E22:P22)</f>
        <v>100000</v>
      </c>
      <c r="R22" s="260"/>
      <c r="S22" s="88"/>
      <c r="T22" s="88"/>
      <c r="U22" s="88"/>
      <c r="V22" s="89"/>
      <c r="W22" s="87"/>
      <c r="X22" s="88"/>
      <c r="Y22" s="88"/>
      <c r="Z22" s="89"/>
    </row>
    <row r="23" ht="27" customHeight="1">
      <c r="A23" s="295">
        <v>13</v>
      </c>
      <c r="B23" t="s" s="304">
        <v>411</v>
      </c>
      <c r="C23" t="s" s="305">
        <v>412</v>
      </c>
      <c r="D23" s="299">
        <v>100000</v>
      </c>
      <c r="E23" s="299"/>
      <c r="F23" s="298">
        <v>5000</v>
      </c>
      <c r="G23" s="298">
        <v>25000</v>
      </c>
      <c r="H23" s="299">
        <v>5000</v>
      </c>
      <c r="I23" s="298">
        <v>5000</v>
      </c>
      <c r="J23" s="298">
        <v>20000</v>
      </c>
      <c r="K23" s="299">
        <v>5000</v>
      </c>
      <c r="L23" s="298">
        <v>5000</v>
      </c>
      <c r="M23" s="298">
        <v>20000</v>
      </c>
      <c r="N23" s="298">
        <v>5000</v>
      </c>
      <c r="O23" s="298">
        <v>5000</v>
      </c>
      <c r="P23" s="299"/>
      <c r="Q23" s="300">
        <f>SUM(E23:P23)</f>
        <v>100000</v>
      </c>
      <c r="R23" s="260"/>
      <c r="S23" s="88"/>
      <c r="T23" s="88"/>
      <c r="U23" s="88"/>
      <c r="V23" s="89"/>
      <c r="W23" s="87"/>
      <c r="X23" s="88"/>
      <c r="Y23" s="88"/>
      <c r="Z23" s="89"/>
    </row>
    <row r="24" ht="27" customHeight="1">
      <c r="A24" s="295">
        <v>14</v>
      </c>
      <c r="B24" t="s" s="304">
        <v>413</v>
      </c>
      <c r="C24" t="s" s="305">
        <v>414</v>
      </c>
      <c r="D24" s="299">
        <v>20000</v>
      </c>
      <c r="E24" s="299"/>
      <c r="F24" s="298"/>
      <c r="G24" s="298"/>
      <c r="H24" s="299">
        <v>10000</v>
      </c>
      <c r="I24" s="298">
        <v>10000</v>
      </c>
      <c r="J24" s="298"/>
      <c r="K24" s="299"/>
      <c r="L24" s="298"/>
      <c r="M24" s="298"/>
      <c r="N24" s="298"/>
      <c r="O24" s="298"/>
      <c r="P24" s="299"/>
      <c r="Q24" s="300">
        <f>SUM(E24:P24)</f>
        <v>20000</v>
      </c>
      <c r="R24" s="260"/>
      <c r="S24" s="88"/>
      <c r="T24" s="88"/>
      <c r="U24" s="88"/>
      <c r="V24" s="89"/>
      <c r="W24" s="87"/>
      <c r="X24" s="88"/>
      <c r="Y24" s="88"/>
      <c r="Z24" s="89"/>
    </row>
    <row r="25" ht="15.75" customHeight="1">
      <c r="A25" s="302"/>
      <c r="B25" t="s" s="303">
        <v>415</v>
      </c>
      <c r="C25" s="26"/>
      <c r="D25" s="26"/>
      <c r="E25" s="26"/>
      <c r="F25" s="26"/>
      <c r="G25" s="26"/>
      <c r="H25" s="26"/>
      <c r="I25" s="26"/>
      <c r="J25" s="26"/>
      <c r="K25" s="26"/>
      <c r="L25" s="26"/>
      <c r="M25" s="26"/>
      <c r="N25" s="26"/>
      <c r="O25" s="26"/>
      <c r="P25" s="26"/>
      <c r="Q25" s="27"/>
      <c r="R25" s="260"/>
      <c r="S25" s="88"/>
      <c r="T25" s="88"/>
      <c r="U25" s="88"/>
      <c r="V25" s="89"/>
      <c r="W25" s="87"/>
      <c r="X25" s="88"/>
      <c r="Y25" s="88"/>
      <c r="Z25" s="89"/>
    </row>
    <row r="26" ht="33" customHeight="1">
      <c r="A26" s="295">
        <v>15</v>
      </c>
      <c r="B26" t="s" s="301">
        <v>416</v>
      </c>
      <c r="C26" t="s" s="306">
        <v>417</v>
      </c>
      <c r="D26" s="299">
        <v>195000</v>
      </c>
      <c r="E26" s="299">
        <v>16250</v>
      </c>
      <c r="F26" s="299">
        <v>16250</v>
      </c>
      <c r="G26" s="299">
        <v>16250</v>
      </c>
      <c r="H26" s="299">
        <v>16250</v>
      </c>
      <c r="I26" s="299">
        <v>16250</v>
      </c>
      <c r="J26" s="299">
        <v>16250</v>
      </c>
      <c r="K26" s="299">
        <v>16250</v>
      </c>
      <c r="L26" s="299">
        <v>16250</v>
      </c>
      <c r="M26" s="299">
        <v>16250</v>
      </c>
      <c r="N26" s="299">
        <v>16250</v>
      </c>
      <c r="O26" s="299">
        <v>16250</v>
      </c>
      <c r="P26" s="299">
        <v>16250</v>
      </c>
      <c r="Q26" s="300">
        <f>SUM(E26:P26)</f>
        <v>195000</v>
      </c>
      <c r="R26" s="260"/>
      <c r="S26" s="88"/>
      <c r="T26" s="88"/>
      <c r="U26" s="88"/>
      <c r="V26" s="89"/>
      <c r="W26" s="87"/>
      <c r="X26" s="88"/>
      <c r="Y26" s="88"/>
      <c r="Z26" s="89"/>
    </row>
    <row r="27" ht="39.4" customHeight="1">
      <c r="A27" s="295">
        <v>16</v>
      </c>
      <c r="B27" t="s" s="301">
        <v>418</v>
      </c>
      <c r="C27" t="s" s="306">
        <v>419</v>
      </c>
      <c r="D27" s="299">
        <v>40655.39</v>
      </c>
      <c r="E27" s="299">
        <v>3000</v>
      </c>
      <c r="F27" s="299">
        <v>3000</v>
      </c>
      <c r="G27" s="299">
        <v>4000</v>
      </c>
      <c r="H27" s="299">
        <v>3000</v>
      </c>
      <c r="I27" s="299">
        <v>3000</v>
      </c>
      <c r="J27" s="299">
        <v>4655.39</v>
      </c>
      <c r="K27" s="299">
        <v>3000</v>
      </c>
      <c r="L27" s="299">
        <v>3000</v>
      </c>
      <c r="M27" s="299">
        <v>4000</v>
      </c>
      <c r="N27" s="299">
        <v>3000</v>
      </c>
      <c r="O27" s="299">
        <v>3000</v>
      </c>
      <c r="P27" s="299">
        <v>4000</v>
      </c>
      <c r="Q27" s="300">
        <f>SUM(E27:P27)</f>
        <v>40655.39</v>
      </c>
      <c r="R27" s="260"/>
      <c r="S27" s="88"/>
      <c r="T27" s="88"/>
      <c r="U27" s="88"/>
      <c r="V27" s="89"/>
      <c r="W27" s="87"/>
      <c r="X27" s="88"/>
      <c r="Y27" s="88"/>
      <c r="Z27" s="89"/>
    </row>
    <row r="28" ht="41.1" customHeight="1">
      <c r="A28" s="295">
        <v>17</v>
      </c>
      <c r="B28" t="s" s="301">
        <v>420</v>
      </c>
      <c r="C28" t="s" s="306">
        <v>421</v>
      </c>
      <c r="D28" s="299">
        <v>75000</v>
      </c>
      <c r="E28" s="299"/>
      <c r="F28" s="299">
        <v>40000</v>
      </c>
      <c r="G28" s="299">
        <v>35000</v>
      </c>
      <c r="H28" s="299"/>
      <c r="I28" s="299"/>
      <c r="J28" s="299"/>
      <c r="K28" s="299"/>
      <c r="L28" s="299"/>
      <c r="M28" s="299"/>
      <c r="N28" s="299"/>
      <c r="O28" s="299"/>
      <c r="P28" s="299"/>
      <c r="Q28" s="300">
        <f>SUM(E28:P28)</f>
        <v>75000</v>
      </c>
      <c r="R28" s="260"/>
      <c r="S28" s="88"/>
      <c r="T28" s="88"/>
      <c r="U28" s="88"/>
      <c r="V28" s="89"/>
      <c r="W28" s="87"/>
      <c r="X28" s="88"/>
      <c r="Y28" s="88"/>
      <c r="Z28" s="89"/>
    </row>
    <row r="29" ht="39" customHeight="1">
      <c r="A29" s="295">
        <v>18</v>
      </c>
      <c r="B29" t="s" s="301">
        <v>117</v>
      </c>
      <c r="C29" t="s" s="306">
        <v>422</v>
      </c>
      <c r="D29" s="299">
        <v>40000</v>
      </c>
      <c r="E29" s="299"/>
      <c r="F29" s="299"/>
      <c r="G29" s="299"/>
      <c r="H29" s="299">
        <v>15000</v>
      </c>
      <c r="I29" s="299"/>
      <c r="J29" s="299"/>
      <c r="K29" s="299">
        <v>15000</v>
      </c>
      <c r="L29" s="299"/>
      <c r="M29" s="299"/>
      <c r="N29" s="299">
        <v>10000</v>
      </c>
      <c r="O29" s="299"/>
      <c r="P29" s="299"/>
      <c r="Q29" s="300">
        <f>SUM(E29:P29)</f>
        <v>40000</v>
      </c>
      <c r="R29" s="260"/>
      <c r="S29" s="88"/>
      <c r="T29" s="88"/>
      <c r="U29" s="88"/>
      <c r="V29" s="89"/>
      <c r="W29" s="87"/>
      <c r="X29" s="88"/>
      <c r="Y29" s="88"/>
      <c r="Z29" s="89"/>
    </row>
    <row r="30" ht="35.65" customHeight="1">
      <c r="A30" s="295">
        <v>19</v>
      </c>
      <c r="B30" t="s" s="307">
        <v>423</v>
      </c>
      <c r="C30" t="s" s="308">
        <v>424</v>
      </c>
      <c r="D30" s="299">
        <v>274000</v>
      </c>
      <c r="E30" s="299"/>
      <c r="F30" s="299"/>
      <c r="G30" s="299">
        <v>36000</v>
      </c>
      <c r="H30" s="299"/>
      <c r="I30" s="299">
        <v>100000</v>
      </c>
      <c r="J30" s="299"/>
      <c r="K30" s="299">
        <v>20000</v>
      </c>
      <c r="L30" s="299"/>
      <c r="M30" s="299">
        <v>18000</v>
      </c>
      <c r="N30" s="299"/>
      <c r="O30" s="299">
        <v>100000</v>
      </c>
      <c r="P30" s="299"/>
      <c r="Q30" s="300">
        <f>SUM(E30:P30)</f>
        <v>274000</v>
      </c>
      <c r="R30" s="260"/>
      <c r="S30" s="88"/>
      <c r="T30" s="88"/>
      <c r="U30" s="88"/>
      <c r="V30" s="89"/>
      <c r="W30" s="87"/>
      <c r="X30" s="88"/>
      <c r="Y30" s="88"/>
      <c r="Z30" s="89"/>
    </row>
    <row r="31" ht="39" customHeight="1">
      <c r="A31" s="295">
        <v>20</v>
      </c>
      <c r="B31" t="s" s="301">
        <v>425</v>
      </c>
      <c r="C31" t="s" s="306">
        <v>126</v>
      </c>
      <c r="D31" s="299">
        <v>50000</v>
      </c>
      <c r="E31" s="299"/>
      <c r="F31" s="299">
        <v>10000</v>
      </c>
      <c r="G31" s="45"/>
      <c r="H31" s="299">
        <v>10000</v>
      </c>
      <c r="I31" s="45"/>
      <c r="J31" s="299">
        <v>10000</v>
      </c>
      <c r="K31" s="299"/>
      <c r="L31" s="299">
        <v>10000</v>
      </c>
      <c r="M31" s="299"/>
      <c r="N31" s="299">
        <v>10000</v>
      </c>
      <c r="O31" s="299"/>
      <c r="P31" s="299"/>
      <c r="Q31" s="300">
        <f>SUM(E31:P31)</f>
        <v>50000</v>
      </c>
      <c r="R31" s="260"/>
      <c r="S31" s="88"/>
      <c r="T31" s="88"/>
      <c r="U31" s="88"/>
      <c r="V31" s="89"/>
      <c r="W31" s="87"/>
      <c r="X31" s="88"/>
      <c r="Y31" s="88"/>
      <c r="Z31" s="89"/>
    </row>
    <row r="32" ht="39" customHeight="1">
      <c r="A32" s="295">
        <v>21</v>
      </c>
      <c r="B32" t="s" s="301">
        <v>426</v>
      </c>
      <c r="C32" t="s" s="306">
        <v>130</v>
      </c>
      <c r="D32" s="299">
        <v>15000</v>
      </c>
      <c r="E32" s="299"/>
      <c r="F32" s="299">
        <v>1500</v>
      </c>
      <c r="G32" s="299">
        <v>1500</v>
      </c>
      <c r="H32" s="299">
        <v>1500</v>
      </c>
      <c r="I32" s="299">
        <v>1500</v>
      </c>
      <c r="J32" s="299">
        <v>1500</v>
      </c>
      <c r="K32" s="299">
        <v>1500</v>
      </c>
      <c r="L32" s="299">
        <v>1500</v>
      </c>
      <c r="M32" s="299">
        <v>1500</v>
      </c>
      <c r="N32" s="299">
        <v>1500</v>
      </c>
      <c r="O32" s="299">
        <v>1500</v>
      </c>
      <c r="P32" s="299"/>
      <c r="Q32" s="300">
        <f>SUM(E32:P32)</f>
        <v>15000</v>
      </c>
      <c r="R32" s="260"/>
      <c r="S32" s="88"/>
      <c r="T32" s="88"/>
      <c r="U32" s="88"/>
      <c r="V32" s="89"/>
      <c r="W32" s="87"/>
      <c r="X32" s="88"/>
      <c r="Y32" s="88"/>
      <c r="Z32" s="89"/>
    </row>
    <row r="33" ht="17" customHeight="1">
      <c r="A33" s="302"/>
      <c r="B33" t="s" s="303">
        <v>427</v>
      </c>
      <c r="C33" s="26"/>
      <c r="D33" s="26"/>
      <c r="E33" s="26"/>
      <c r="F33" s="26"/>
      <c r="G33" s="26"/>
      <c r="H33" s="26"/>
      <c r="I33" s="26"/>
      <c r="J33" s="26"/>
      <c r="K33" s="26"/>
      <c r="L33" s="26"/>
      <c r="M33" s="26"/>
      <c r="N33" s="26"/>
      <c r="O33" s="26"/>
      <c r="P33" s="26"/>
      <c r="Q33" s="27"/>
      <c r="R33" s="260"/>
      <c r="S33" s="88"/>
      <c r="T33" s="88"/>
      <c r="U33" s="88"/>
      <c r="V33" s="89"/>
      <c r="W33" s="87"/>
      <c r="X33" s="88"/>
      <c r="Y33" s="88"/>
      <c r="Z33" s="89"/>
    </row>
    <row r="34" ht="33" customHeight="1">
      <c r="A34" s="295">
        <v>22</v>
      </c>
      <c r="B34" t="s" s="296">
        <v>428</v>
      </c>
      <c r="C34" t="s" s="306">
        <v>136</v>
      </c>
      <c r="D34" s="298">
        <f>(SUM(D9:D17)+D19+D21+D22+D23+D24+D26+D27+D28+D29+D30+D31+D32)*0.05</f>
        <v>112482.7695</v>
      </c>
      <c r="E34" s="298">
        <f>(SUM(E9:E17)+E19+E21+E22+E23+E24+E26+E27+E28+E29+E30+E31+E32)*0.05</f>
        <v>1712.5</v>
      </c>
      <c r="F34" s="298">
        <f>(SUM(F9:F17)+F19+F21+F22+F23+F24+F26+F27+F28+F29+F30+F31+F32)*0.05</f>
        <v>8812.5</v>
      </c>
      <c r="G34" s="298">
        <f>(SUM(G9:G17)+G19+G21+G22+G23+G24+G26+G27+G28+G29+G30+G31+G32)*0.05</f>
        <v>11912.5</v>
      </c>
      <c r="H34" s="298">
        <f>(SUM(H9:H17)+H19+H21+H22+H23+H24+H26+H27+H28+H29+H30+H31+H32)*0.05</f>
        <v>18262.5</v>
      </c>
      <c r="I34" s="298">
        <f>(SUM(I9:I17)+I19+I21+I22+I23+I24+I26+I27+I28+I29+I30+I31+I32)*0.05</f>
        <v>18512.5</v>
      </c>
      <c r="J34" s="298">
        <f>(SUM(J9:J17)+J19+J21+J22+J23+J24+J26+J27+J28+J29+J30+J31+J32)*0.05</f>
        <v>12470.2695</v>
      </c>
      <c r="K34" s="298">
        <f>(SUM(K9:K17)+K19+K21+K22+K23+K24+K26+K27+K28+K29+K30+K31+K32)*0.05</f>
        <v>7662.5</v>
      </c>
      <c r="L34" s="298">
        <f>(SUM(L9:L17)+L19+L21+L22+L23+L24+L26+L27+L28+L29+L30+L31+L32)*0.05</f>
        <v>10262.5</v>
      </c>
      <c r="M34" s="298">
        <f>(SUM(M9:M17)+M19+M21+M22+M23+M24+M26+M27+M28+M29+M30+M31+M32)*0.05</f>
        <v>5762.5</v>
      </c>
      <c r="N34" s="298">
        <f>(SUM(N9:N17)+N19+N21+N22+N23+N24+N26+N27+N28+N29+N30+N31+N32)*0.05</f>
        <v>6112.5</v>
      </c>
      <c r="O34" s="298">
        <f>(SUM(O9:O17)+O19+O21+O22+O23+O24+O26+O27+O28+O29+O30+O31+O32)*0.05</f>
        <v>8612.5</v>
      </c>
      <c r="P34" s="298">
        <f>(SUM(P9:P17)+P19+P21+P22+P23+P24+P26+P27+P28+P29+P30+P31+P32)*0.05</f>
        <v>2387.5</v>
      </c>
      <c r="Q34" s="300">
        <f>SUM(E34:P34)</f>
        <v>112482.7695</v>
      </c>
      <c r="R34" s="260"/>
      <c r="S34" s="88"/>
      <c r="T34" s="88"/>
      <c r="U34" s="88"/>
      <c r="V34" s="89"/>
      <c r="W34" s="87"/>
      <c r="X34" s="88"/>
      <c r="Y34" s="88"/>
      <c r="Z34" s="89"/>
    </row>
    <row r="35" ht="18.75" customHeight="1">
      <c r="A35" s="302"/>
      <c r="B35" t="s" s="303">
        <v>429</v>
      </c>
      <c r="C35" s="26"/>
      <c r="D35" s="26"/>
      <c r="E35" s="26"/>
      <c r="F35" s="26"/>
      <c r="G35" s="26"/>
      <c r="H35" s="26"/>
      <c r="I35" s="26"/>
      <c r="J35" s="26"/>
      <c r="K35" s="26"/>
      <c r="L35" s="26"/>
      <c r="M35" s="26"/>
      <c r="N35" s="26"/>
      <c r="O35" s="26"/>
      <c r="P35" s="26"/>
      <c r="Q35" s="27"/>
      <c r="R35" s="260"/>
      <c r="S35" s="88"/>
      <c r="T35" s="88"/>
      <c r="U35" s="88"/>
      <c r="V35" s="89"/>
      <c r="W35" s="87"/>
      <c r="X35" s="88"/>
      <c r="Y35" s="88"/>
      <c r="Z35" s="89"/>
    </row>
    <row r="36" ht="18.75" customHeight="1">
      <c r="A36" s="302"/>
      <c r="B36" t="s" s="309">
        <v>364</v>
      </c>
      <c r="C36" s="310"/>
      <c r="D36" s="311">
        <f>SUM(D9:D32)+D34</f>
        <v>2362138.1595</v>
      </c>
      <c r="E36" s="311">
        <f>SUM(E9:E32)+E34</f>
        <v>35962.5</v>
      </c>
      <c r="F36" s="311">
        <f>SUM(F9:F32)+F34</f>
        <v>185062.5</v>
      </c>
      <c r="G36" s="311">
        <f>SUM(G9:G32)+G34</f>
        <v>250162.5</v>
      </c>
      <c r="H36" s="311">
        <f>SUM(H9:H32)+H34</f>
        <v>383512.5</v>
      </c>
      <c r="I36" s="311">
        <f>SUM(I9:I32)+I34</f>
        <v>388762.5</v>
      </c>
      <c r="J36" s="311">
        <f>SUM(J9:J32)+J34</f>
        <v>261875.6595</v>
      </c>
      <c r="K36" s="311">
        <f>SUM(K9:K32)+K34</f>
        <v>160912.5</v>
      </c>
      <c r="L36" s="311">
        <f>SUM(L9:L32)+L34</f>
        <v>215512.5</v>
      </c>
      <c r="M36" s="311">
        <f>SUM(M9:M32)+M34</f>
        <v>121012.5</v>
      </c>
      <c r="N36" s="311">
        <f>SUM(N9:N32)+N34</f>
        <v>128362.5</v>
      </c>
      <c r="O36" s="311">
        <f>SUM(O9:O32)+O34</f>
        <v>180862.5</v>
      </c>
      <c r="P36" s="311">
        <f>SUM(P9:P32)+P34</f>
        <v>50137.5</v>
      </c>
      <c r="Q36" s="311">
        <f>SUM(E36:P36)</f>
        <v>2362138.1595</v>
      </c>
      <c r="R36" s="260"/>
      <c r="S36" s="88"/>
      <c r="T36" s="88"/>
      <c r="U36" s="88"/>
      <c r="V36" s="89"/>
      <c r="W36" s="87"/>
      <c r="X36" s="88"/>
      <c r="Y36" s="88"/>
      <c r="Z36" s="89"/>
    </row>
    <row r="37" ht="14.25" customHeight="1">
      <c r="A37" s="312"/>
      <c r="B37" s="313"/>
      <c r="C37" t="s" s="314">
        <v>430</v>
      </c>
      <c r="D37" s="313"/>
      <c r="E37" s="313"/>
      <c r="F37" s="313"/>
      <c r="G37" s="313"/>
      <c r="H37" s="313"/>
      <c r="I37" s="313"/>
      <c r="J37" s="313"/>
      <c r="K37" s="313"/>
      <c r="L37" s="313"/>
      <c r="M37" s="313"/>
      <c r="N37" s="313"/>
      <c r="O37" s="313"/>
      <c r="P37" s="313"/>
      <c r="Q37" s="313"/>
      <c r="R37" s="88"/>
      <c r="S37" s="88"/>
      <c r="T37" s="88"/>
      <c r="U37" s="88"/>
      <c r="V37" s="89"/>
      <c r="W37" s="87"/>
      <c r="X37" s="88"/>
      <c r="Y37" s="88"/>
      <c r="Z37" s="89"/>
    </row>
    <row r="38" ht="14.25" customHeight="1">
      <c r="A38" s="87"/>
      <c r="B38" s="88"/>
      <c r="C38" s="315"/>
      <c r="D38" s="88"/>
      <c r="E38" s="88"/>
      <c r="F38" s="88"/>
      <c r="G38" s="88"/>
      <c r="H38" s="88"/>
      <c r="I38" s="88"/>
      <c r="J38" s="88"/>
      <c r="K38" s="88"/>
      <c r="L38" s="88"/>
      <c r="M38" s="88"/>
      <c r="N38" s="88"/>
      <c r="O38" s="88"/>
      <c r="P38" s="88"/>
      <c r="Q38" s="88"/>
      <c r="R38" s="88"/>
      <c r="S38" s="88"/>
      <c r="T38" s="88"/>
      <c r="U38" s="88"/>
      <c r="V38" s="89"/>
      <c r="W38" s="87"/>
      <c r="X38" s="88"/>
      <c r="Y38" s="88"/>
      <c r="Z38" s="89"/>
    </row>
    <row r="39" ht="14.25" customHeight="1">
      <c r="A39" s="87"/>
      <c r="B39" s="88"/>
      <c r="C39" s="315"/>
      <c r="D39" s="88"/>
      <c r="E39" s="88"/>
      <c r="F39" s="88"/>
      <c r="G39" s="88"/>
      <c r="H39" s="88"/>
      <c r="I39" s="88"/>
      <c r="J39" s="88"/>
      <c r="K39" s="88"/>
      <c r="L39" s="88"/>
      <c r="M39" s="88"/>
      <c r="N39" s="88"/>
      <c r="O39" s="88"/>
      <c r="P39" s="88"/>
      <c r="Q39" s="88"/>
      <c r="R39" s="88"/>
      <c r="S39" s="88"/>
      <c r="T39" s="88"/>
      <c r="U39" s="88"/>
      <c r="V39" s="89"/>
      <c r="W39" s="87"/>
      <c r="X39" s="88"/>
      <c r="Y39" s="88"/>
      <c r="Z39" s="89"/>
    </row>
    <row r="40" ht="14.25" customHeight="1">
      <c r="A40" s="87"/>
      <c r="B40" s="88"/>
      <c r="C40" s="315"/>
      <c r="D40" s="88"/>
      <c r="E40" s="88"/>
      <c r="F40" s="88"/>
      <c r="G40" s="88"/>
      <c r="H40" s="88"/>
      <c r="I40" s="88"/>
      <c r="J40" s="88"/>
      <c r="K40" s="88"/>
      <c r="L40" s="88"/>
      <c r="M40" s="88"/>
      <c r="N40" s="88"/>
      <c r="O40" s="88"/>
      <c r="P40" s="88"/>
      <c r="Q40" s="88"/>
      <c r="R40" s="88"/>
      <c r="S40" s="88"/>
      <c r="T40" s="88"/>
      <c r="U40" s="88"/>
      <c r="V40" s="89"/>
      <c r="W40" s="87"/>
      <c r="X40" s="88"/>
      <c r="Y40" s="88"/>
      <c r="Z40" s="89"/>
    </row>
    <row r="41" ht="14.25" customHeight="1">
      <c r="A41" s="87"/>
      <c r="B41" s="88"/>
      <c r="C41" s="315"/>
      <c r="D41" s="88"/>
      <c r="E41" s="88"/>
      <c r="F41" s="88"/>
      <c r="G41" s="88"/>
      <c r="H41" s="88"/>
      <c r="I41" s="88"/>
      <c r="J41" s="88"/>
      <c r="K41" s="88"/>
      <c r="L41" s="88"/>
      <c r="M41" s="88"/>
      <c r="N41" s="88"/>
      <c r="O41" s="88"/>
      <c r="P41" s="88"/>
      <c r="Q41" s="88"/>
      <c r="R41" s="88"/>
      <c r="S41" s="88"/>
      <c r="T41" s="88"/>
      <c r="U41" s="88"/>
      <c r="V41" s="89"/>
      <c r="W41" s="87"/>
      <c r="X41" s="88"/>
      <c r="Y41" s="88"/>
      <c r="Z41" s="89"/>
    </row>
    <row r="42" ht="14.25" customHeight="1">
      <c r="A42" s="87"/>
      <c r="B42" s="88"/>
      <c r="C42" s="315"/>
      <c r="D42" s="88"/>
      <c r="E42" s="88"/>
      <c r="F42" s="88"/>
      <c r="G42" s="88"/>
      <c r="H42" s="88"/>
      <c r="I42" s="88"/>
      <c r="J42" s="88"/>
      <c r="K42" s="88"/>
      <c r="L42" s="88"/>
      <c r="M42" s="88"/>
      <c r="N42" s="88"/>
      <c r="O42" s="88"/>
      <c r="P42" s="88"/>
      <c r="Q42" s="88"/>
      <c r="R42" s="88"/>
      <c r="S42" s="88"/>
      <c r="T42" s="88"/>
      <c r="U42" s="88"/>
      <c r="V42" s="89"/>
      <c r="W42" s="87"/>
      <c r="X42" s="88"/>
      <c r="Y42" s="88"/>
      <c r="Z42" s="89"/>
    </row>
    <row r="43" ht="14.25" customHeight="1">
      <c r="A43" s="87"/>
      <c r="B43" s="88"/>
      <c r="C43" s="315"/>
      <c r="D43" s="88"/>
      <c r="E43" s="88"/>
      <c r="F43" s="88"/>
      <c r="G43" s="88"/>
      <c r="H43" s="88"/>
      <c r="I43" s="88"/>
      <c r="J43" s="88"/>
      <c r="K43" s="88"/>
      <c r="L43" s="88"/>
      <c r="M43" s="88"/>
      <c r="N43" s="88"/>
      <c r="O43" s="88"/>
      <c r="P43" s="88"/>
      <c r="Q43" s="88"/>
      <c r="R43" s="88"/>
      <c r="S43" s="88"/>
      <c r="T43" s="88"/>
      <c r="U43" s="88"/>
      <c r="V43" s="89"/>
      <c r="W43" s="87"/>
      <c r="X43" s="88"/>
      <c r="Y43" s="88"/>
      <c r="Z43" s="89"/>
    </row>
    <row r="44" ht="14.25" customHeight="1">
      <c r="A44" s="87"/>
      <c r="B44" s="88"/>
      <c r="C44" s="315"/>
      <c r="D44" s="88"/>
      <c r="E44" s="88"/>
      <c r="F44" s="88"/>
      <c r="G44" s="88"/>
      <c r="H44" s="88"/>
      <c r="I44" s="88"/>
      <c r="J44" s="88"/>
      <c r="K44" s="88"/>
      <c r="L44" s="88"/>
      <c r="M44" s="88"/>
      <c r="N44" s="88"/>
      <c r="O44" s="88"/>
      <c r="P44" s="88"/>
      <c r="Q44" s="88"/>
      <c r="R44" s="88"/>
      <c r="S44" s="88"/>
      <c r="T44" s="88"/>
      <c r="U44" s="88"/>
      <c r="V44" s="89"/>
      <c r="W44" s="87"/>
      <c r="X44" s="88"/>
      <c r="Y44" s="88"/>
      <c r="Z44" s="89"/>
    </row>
    <row r="45" ht="14.25" customHeight="1">
      <c r="A45" s="87"/>
      <c r="B45" s="88"/>
      <c r="C45" s="315"/>
      <c r="D45" s="88"/>
      <c r="E45" s="88"/>
      <c r="F45" s="88"/>
      <c r="G45" s="88"/>
      <c r="H45" s="88"/>
      <c r="I45" s="88"/>
      <c r="J45" s="88"/>
      <c r="K45" s="88"/>
      <c r="L45" s="88"/>
      <c r="M45" s="88"/>
      <c r="N45" s="88"/>
      <c r="O45" s="88"/>
      <c r="P45" s="88"/>
      <c r="Q45" s="88"/>
      <c r="R45" s="88"/>
      <c r="S45" s="88"/>
      <c r="T45" s="88"/>
      <c r="U45" s="88"/>
      <c r="V45" s="89"/>
      <c r="W45" s="87"/>
      <c r="X45" s="88"/>
      <c r="Y45" s="88"/>
      <c r="Z45" s="89"/>
    </row>
    <row r="46" ht="14.25" customHeight="1">
      <c r="A46" s="90"/>
      <c r="B46" s="91"/>
      <c r="C46" s="316"/>
      <c r="D46" s="91"/>
      <c r="E46" s="91"/>
      <c r="F46" s="91"/>
      <c r="G46" s="91"/>
      <c r="H46" s="91"/>
      <c r="I46" s="91"/>
      <c r="J46" s="91"/>
      <c r="K46" s="91"/>
      <c r="L46" s="91"/>
      <c r="M46" s="91"/>
      <c r="N46" s="91"/>
      <c r="O46" s="91"/>
      <c r="P46" s="91"/>
      <c r="Q46" s="91"/>
      <c r="R46" s="91"/>
      <c r="S46" s="91"/>
      <c r="T46" s="91"/>
      <c r="U46" s="91"/>
      <c r="V46" s="92"/>
      <c r="W46" s="87"/>
      <c r="X46" s="88"/>
      <c r="Y46" s="88"/>
      <c r="Z46" s="89"/>
    </row>
    <row r="47" ht="15.75" customHeight="1">
      <c r="A47" s="81"/>
      <c r="B47" s="82"/>
      <c r="C47" s="317"/>
      <c r="D47" s="82"/>
      <c r="E47" s="82"/>
      <c r="F47" s="82"/>
      <c r="G47" s="82"/>
      <c r="H47" s="82"/>
      <c r="I47" s="82"/>
      <c r="J47" s="82"/>
      <c r="K47" s="82"/>
      <c r="L47" s="82"/>
      <c r="M47" s="82"/>
      <c r="N47" s="82"/>
      <c r="O47" s="82"/>
      <c r="P47" s="82"/>
      <c r="Q47" s="82"/>
      <c r="R47" s="82"/>
      <c r="S47" s="82"/>
      <c r="T47" s="82"/>
      <c r="U47" s="82"/>
      <c r="V47" s="82"/>
      <c r="W47" s="88"/>
      <c r="X47" s="88"/>
      <c r="Y47" s="88"/>
      <c r="Z47" s="89"/>
    </row>
    <row r="48" ht="15.75" customHeight="1">
      <c r="A48" s="87"/>
      <c r="B48" s="88"/>
      <c r="C48" s="315"/>
      <c r="D48" s="88"/>
      <c r="E48" s="88"/>
      <c r="F48" s="88"/>
      <c r="G48" s="88"/>
      <c r="H48" s="88"/>
      <c r="I48" s="88"/>
      <c r="J48" s="88"/>
      <c r="K48" s="88"/>
      <c r="L48" s="88"/>
      <c r="M48" s="88"/>
      <c r="N48" s="88"/>
      <c r="O48" s="88"/>
      <c r="P48" s="88"/>
      <c r="Q48" s="88"/>
      <c r="R48" s="88"/>
      <c r="S48" s="88"/>
      <c r="T48" s="88"/>
      <c r="U48" s="88"/>
      <c r="V48" s="88"/>
      <c r="W48" s="88"/>
      <c r="X48" s="88"/>
      <c r="Y48" s="88"/>
      <c r="Z48" s="89"/>
    </row>
    <row r="49" ht="15.75" customHeight="1">
      <c r="A49" s="87"/>
      <c r="B49" s="88"/>
      <c r="C49" s="315"/>
      <c r="D49" s="88"/>
      <c r="E49" s="88"/>
      <c r="F49" s="88"/>
      <c r="G49" s="88"/>
      <c r="H49" s="88"/>
      <c r="I49" s="88"/>
      <c r="J49" s="88"/>
      <c r="K49" s="88"/>
      <c r="L49" s="88"/>
      <c r="M49" s="88"/>
      <c r="N49" s="88"/>
      <c r="O49" s="88"/>
      <c r="P49" s="88"/>
      <c r="Q49" s="88"/>
      <c r="R49" s="88"/>
      <c r="S49" s="88"/>
      <c r="T49" s="88"/>
      <c r="U49" s="88"/>
      <c r="V49" s="88"/>
      <c r="W49" s="88"/>
      <c r="X49" s="88"/>
      <c r="Y49" s="88"/>
      <c r="Z49" s="89"/>
    </row>
    <row r="50" ht="15.75" customHeight="1">
      <c r="A50" s="87"/>
      <c r="B50" s="88"/>
      <c r="C50" s="315"/>
      <c r="D50" s="88"/>
      <c r="E50" s="88"/>
      <c r="F50" s="88"/>
      <c r="G50" s="88"/>
      <c r="H50" s="88"/>
      <c r="I50" s="88"/>
      <c r="J50" s="88"/>
      <c r="K50" s="88"/>
      <c r="L50" s="88"/>
      <c r="M50" s="88"/>
      <c r="N50" s="88"/>
      <c r="O50" s="88"/>
      <c r="P50" s="88"/>
      <c r="Q50" s="88"/>
      <c r="R50" s="88"/>
      <c r="S50" s="88"/>
      <c r="T50" s="88"/>
      <c r="U50" s="88"/>
      <c r="V50" s="88"/>
      <c r="W50" s="88"/>
      <c r="X50" s="88"/>
      <c r="Y50" s="88"/>
      <c r="Z50" s="89"/>
    </row>
    <row r="51" ht="15.75" customHeight="1">
      <c r="A51" s="87"/>
      <c r="B51" s="88"/>
      <c r="C51" s="315"/>
      <c r="D51" s="88"/>
      <c r="E51" s="88"/>
      <c r="F51" s="88"/>
      <c r="G51" s="88"/>
      <c r="H51" s="88"/>
      <c r="I51" s="88"/>
      <c r="J51" s="88"/>
      <c r="K51" s="88"/>
      <c r="L51" s="88"/>
      <c r="M51" s="88"/>
      <c r="N51" s="88"/>
      <c r="O51" s="88"/>
      <c r="P51" s="88"/>
      <c r="Q51" s="88"/>
      <c r="R51" s="88"/>
      <c r="S51" s="88"/>
      <c r="T51" s="88"/>
      <c r="U51" s="88"/>
      <c r="V51" s="88"/>
      <c r="W51" s="88"/>
      <c r="X51" s="88"/>
      <c r="Y51" s="88"/>
      <c r="Z51" s="89"/>
    </row>
    <row r="52" ht="15.75" customHeight="1">
      <c r="A52" s="87"/>
      <c r="B52" s="88"/>
      <c r="C52" s="315"/>
      <c r="D52" s="88"/>
      <c r="E52" s="88"/>
      <c r="F52" s="88"/>
      <c r="G52" s="88"/>
      <c r="H52" s="88"/>
      <c r="I52" s="88"/>
      <c r="J52" s="88"/>
      <c r="K52" s="88"/>
      <c r="L52" s="88"/>
      <c r="M52" s="88"/>
      <c r="N52" s="88"/>
      <c r="O52" s="88"/>
      <c r="P52" s="88"/>
      <c r="Q52" s="88"/>
      <c r="R52" s="88"/>
      <c r="S52" s="88"/>
      <c r="T52" s="88"/>
      <c r="U52" s="88"/>
      <c r="V52" s="88"/>
      <c r="W52" s="88"/>
      <c r="X52" s="88"/>
      <c r="Y52" s="88"/>
      <c r="Z52" s="89"/>
    </row>
    <row r="53" ht="15.75" customHeight="1">
      <c r="A53" s="87"/>
      <c r="B53" s="88"/>
      <c r="C53" s="315"/>
      <c r="D53" s="88"/>
      <c r="E53" s="88"/>
      <c r="F53" s="88"/>
      <c r="G53" s="88"/>
      <c r="H53" s="88"/>
      <c r="I53" s="88"/>
      <c r="J53" s="88"/>
      <c r="K53" s="88"/>
      <c r="L53" s="88"/>
      <c r="M53" s="88"/>
      <c r="N53" s="88"/>
      <c r="O53" s="88"/>
      <c r="P53" s="88"/>
      <c r="Q53" s="88"/>
      <c r="R53" s="88"/>
      <c r="S53" s="88"/>
      <c r="T53" s="88"/>
      <c r="U53" s="88"/>
      <c r="V53" s="88"/>
      <c r="W53" s="88"/>
      <c r="X53" s="88"/>
      <c r="Y53" s="88"/>
      <c r="Z53" s="89"/>
    </row>
    <row r="54" ht="15.75" customHeight="1">
      <c r="A54" s="87"/>
      <c r="B54" s="88"/>
      <c r="C54" s="315"/>
      <c r="D54" s="88"/>
      <c r="E54" s="88"/>
      <c r="F54" s="88"/>
      <c r="G54" s="88"/>
      <c r="H54" s="88"/>
      <c r="I54" s="88"/>
      <c r="J54" s="88"/>
      <c r="K54" s="88"/>
      <c r="L54" s="88"/>
      <c r="M54" s="88"/>
      <c r="N54" s="88"/>
      <c r="O54" s="88"/>
      <c r="P54" s="88"/>
      <c r="Q54" s="88"/>
      <c r="R54" s="88"/>
      <c r="S54" s="88"/>
      <c r="T54" s="88"/>
      <c r="U54" s="88"/>
      <c r="V54" s="88"/>
      <c r="W54" s="88"/>
      <c r="X54" s="88"/>
      <c r="Y54" s="88"/>
      <c r="Z54" s="89"/>
    </row>
    <row r="55" ht="15.75" customHeight="1">
      <c r="A55" s="87"/>
      <c r="B55" s="88"/>
      <c r="C55" s="315"/>
      <c r="D55" s="88"/>
      <c r="E55" s="88"/>
      <c r="F55" s="88"/>
      <c r="G55" s="88"/>
      <c r="H55" s="88"/>
      <c r="I55" s="88"/>
      <c r="J55" s="88"/>
      <c r="K55" s="88"/>
      <c r="L55" s="88"/>
      <c r="M55" s="88"/>
      <c r="N55" s="88"/>
      <c r="O55" s="88"/>
      <c r="P55" s="88"/>
      <c r="Q55" s="88"/>
      <c r="R55" s="88"/>
      <c r="S55" s="88"/>
      <c r="T55" s="88"/>
      <c r="U55" s="88"/>
      <c r="V55" s="88"/>
      <c r="W55" s="88"/>
      <c r="X55" s="88"/>
      <c r="Y55" s="88"/>
      <c r="Z55" s="89"/>
    </row>
    <row r="56" ht="15.75" customHeight="1">
      <c r="A56" s="90"/>
      <c r="B56" s="91"/>
      <c r="C56" s="316"/>
      <c r="D56" s="91"/>
      <c r="E56" s="91"/>
      <c r="F56" s="91"/>
      <c r="G56" s="91"/>
      <c r="H56" s="91"/>
      <c r="I56" s="91"/>
      <c r="J56" s="91"/>
      <c r="K56" s="91"/>
      <c r="L56" s="91"/>
      <c r="M56" s="91"/>
      <c r="N56" s="91"/>
      <c r="O56" s="91"/>
      <c r="P56" s="91"/>
      <c r="Q56" s="91"/>
      <c r="R56" s="91"/>
      <c r="S56" s="91"/>
      <c r="T56" s="91"/>
      <c r="U56" s="91"/>
      <c r="V56" s="91"/>
      <c r="W56" s="91"/>
      <c r="X56" s="91"/>
      <c r="Y56" s="91"/>
      <c r="Z56" s="92"/>
    </row>
  </sheetData>
  <mergeCells count="12">
    <mergeCell ref="B18:Q18"/>
    <mergeCell ref="B20:Q20"/>
    <mergeCell ref="B25:Q25"/>
    <mergeCell ref="A1:Q1"/>
    <mergeCell ref="A2:Q2"/>
    <mergeCell ref="A3:Q3"/>
    <mergeCell ref="A4:Q4"/>
    <mergeCell ref="A5:Q5"/>
    <mergeCell ref="E6:Q6"/>
    <mergeCell ref="B8:Q8"/>
    <mergeCell ref="B33:Q33"/>
    <mergeCell ref="B35:Q35"/>
  </mergeCells>
  <pageMargins left="0.7" right="0.7" top="0.75" bottom="0.75" header="0" footer="0"/>
  <pageSetup firstPageNumber="1" fitToHeight="1" fitToWidth="1" scale="61" useFirstPageNumber="0" orientation="landscape" pageOrder="downThenOver"/>
  <headerFooter>
    <oddFooter>&amp;L&amp;"Arial,Italic"&amp;11&amp;K000000CEFOR 2023 Consolidated Work and Procurement Plans_10Jan2023&amp;R&amp;"Helvetica,Regular"&amp;12&amp;K000000&amp;P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